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85" yWindow="390" windowWidth="7455" windowHeight="4455" tabRatio="435" activeTab="1"/>
  </bookViews>
  <sheets>
    <sheet name="GRAFICI" sheetId="1" r:id="rId1"/>
    <sheet name="CAMERA 2008" sheetId="2" r:id="rId2"/>
  </sheets>
  <definedNames>
    <definedName name="_xlnm.Print_Area" localSheetId="1">'CAMERA 2008'!$A$1:$AX$90</definedName>
    <definedName name="_xlnm.Print_Area" localSheetId="0">'GRAFICI'!$A$102:$AO$189</definedName>
    <definedName name="_xlnm.Print_Titles" localSheetId="1">'CAMERA 2008'!$1:$7</definedName>
    <definedName name="Z_CC7679A3_C55A_11D1_96ED_006052034A60_.wvu.PrintTitles" localSheetId="1" hidden="1">'CAMERA 2008'!#REF!</definedName>
  </definedNames>
  <calcPr fullCalcOnLoad="1"/>
</workbook>
</file>

<file path=xl/sharedStrings.xml><?xml version="1.0" encoding="utf-8"?>
<sst xmlns="http://schemas.openxmlformats.org/spreadsheetml/2006/main" count="211" uniqueCount="151">
  <si>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</si>
  <si>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</si>
  <si>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</si>
  <si>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</si>
  <si>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</si>
  <si>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</si>
  <si>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</si>
  <si>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</si>
  <si>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</si>
  <si>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</si>
  <si>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 CARDEZZA</t>
  </si>
  <si>
    <t>BOGNANCO</t>
  </si>
  <si>
    <t>BROVELLO CARPUGNINO</t>
  </si>
  <si>
    <t>CALASCA CASTIGLIONE</t>
  </si>
  <si>
    <t>CAMBIASCA</t>
  </si>
  <si>
    <t>CANNERO RIVIERA</t>
  </si>
  <si>
    <t>CANNOBIO</t>
  </si>
  <si>
    <t>CAPREZZO</t>
  </si>
  <si>
    <t>CASALE CORTE CERRO</t>
  </si>
  <si>
    <t>CAVAGLIO SPOCCIA</t>
  </si>
  <si>
    <t>CEPPOMORELLI</t>
  </si>
  <si>
    <t>CESARA</t>
  </si>
  <si>
    <t>COSSOGNO</t>
  </si>
  <si>
    <t>CRAVEGGIA</t>
  </si>
  <si>
    <t>CREVOLADOSSOLA</t>
  </si>
  <si>
    <t>CRODO</t>
  </si>
  <si>
    <t>CURSOLO 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</si>
  <si>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</si>
  <si>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</si>
  <si>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</si>
  <si>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</si>
  <si>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</si>
  <si>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</si>
  <si>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</si>
  <si>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</si>
  <si>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</si>
  <si>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</si>
  <si>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</si>
  <si>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</si>
  <si>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</si>
  <si>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</si>
  <si>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</si>
  <si>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</si>
  <si>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</si>
  <si>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</si>
  <si>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</si>
  <si>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</si>
  <si>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</si>
  <si>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</si>
  <si>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</si>
  <si>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</si>
  <si>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</si>
  <si>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</si>
  <si>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</si>
  <si>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</si>
  <si>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</si>
  <si>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</si>
  <si>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</si>
  <si>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</si>
  <si>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</si>
  <si>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S.BERNARDINO VERBANO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</si>
  <si>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</si>
  <si>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</si>
  <si>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</si>
  <si>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</si>
  <si>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</si>
  <si>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</si>
  <si>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</si>
  <si>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VARZO</t>
  </si>
  <si>
    <t>VERBANIA</t>
  </si>
  <si>
    <t>VIGANELLA</t>
  </si>
  <si>
    <t>VIGNONE</t>
  </si>
  <si>
    <t>VILLADOSSOLA</t>
  </si>
  <si>
    <t>VILLETTE</t>
  </si>
  <si>
    <t>VOGOGNA</t>
  </si>
  <si>
    <t>SEZIONI</t>
  </si>
  <si>
    <t>ELETTORI</t>
  </si>
  <si>
    <t>VOTANTI</t>
  </si>
  <si>
    <t>VOTI VALIDI</t>
  </si>
  <si>
    <t>SCHEDE BIANCHE</t>
  </si>
  <si>
    <t>SCHEDE NULLE</t>
  </si>
  <si>
    <t>% VOTANTI
SUGLI ELETTORI</t>
  </si>
  <si>
    <t>% SCHEDE NULLE
SU VOTANTI</t>
  </si>
  <si>
    <t>VOTI</t>
  </si>
  <si>
    <t>%</t>
  </si>
  <si>
    <t>% VOTI VALIDI
SUI VOTANTI</t>
  </si>
  <si>
    <t>% SCHEDE BIANCHE
SUI VOTANTI</t>
  </si>
  <si>
    <t>VOTI DI LISTA CONTESTATI
E PROVV. NON ASSEGNATI</t>
  </si>
  <si>
    <t>SEZIONI ELABORATE</t>
  </si>
  <si>
    <t xml:space="preserve">SITUAZIONE DELLO SCRUTINIO ALLE ORE </t>
  </si>
  <si>
    <t>Prefettura - Ufficio territoriale del Governo
del Verbano Cusio Ossola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</si>
  <si>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</si>
  <si>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</si>
  <si>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</si>
  <si>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</si>
  <si>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</si>
  <si>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</si>
  <si>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</si>
  <si>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</si>
  <si>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</si>
  <si>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</si>
  <si>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</si>
  <si>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</si>
  <si>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LISTA 13</t>
  </si>
  <si>
    <t>LISTA 14</t>
  </si>
  <si>
    <t>LISTA 15</t>
  </si>
  <si>
    <t>LISTA 16</t>
  </si>
  <si>
    <t>VERIFICA
GENERALE</t>
  </si>
  <si>
    <t>VERIFICA
LISTE</t>
  </si>
  <si>
    <t>VOTANTI=
GENERALE</t>
  </si>
  <si>
    <t>VOTI
VALIDI</t>
  </si>
  <si>
    <t>VOTI
COALIZ. 1</t>
  </si>
  <si>
    <t>VOTI
COALIZ. 2</t>
  </si>
  <si>
    <t>SANTA MARIA MAGGIORE</t>
  </si>
  <si>
    <t>VANZONE CON SAN CARLO</t>
  </si>
  <si>
    <t>VERIFICHE</t>
  </si>
  <si>
    <t>BERLUSCONI</t>
  </si>
  <si>
    <r>
      <t>ELEZIONE DELLA CAMERA DEI DEPUTATI</t>
    </r>
    <r>
      <rPr>
        <b/>
        <sz val="48"/>
        <color indexed="8"/>
        <rFont val="Arial"/>
        <family val="2"/>
      </rPr>
      <t xml:space="preserve">
</t>
    </r>
    <r>
      <rPr>
        <sz val="48"/>
        <color indexed="12"/>
        <rFont val="Arial"/>
        <family val="2"/>
      </rPr>
      <t>DOMENICA 13 E LUNEDI' 14 APRILE 2008</t>
    </r>
    <r>
      <rPr>
        <b/>
        <sz val="48"/>
        <color indexed="8"/>
        <rFont val="Arial"/>
        <family val="2"/>
      </rPr>
      <t xml:space="preserve">
</t>
    </r>
    <r>
      <rPr>
        <sz val="48"/>
        <color indexed="45"/>
        <rFont val="Arial"/>
        <family val="2"/>
      </rPr>
      <t>CIRCOSCRIZIONE ELETTORALE PIEMONTE 2</t>
    </r>
  </si>
  <si>
    <t>M</t>
  </si>
  <si>
    <t>F</t>
  </si>
  <si>
    <t>TOT</t>
  </si>
  <si>
    <t>VELTRONI</t>
  </si>
  <si>
    <t>CASINI</t>
  </si>
  <si>
    <t>FERRARA</t>
  </si>
  <si>
    <t>DE VITA</t>
  </si>
  <si>
    <t>BOSELLI</t>
  </si>
  <si>
    <t>SANTANCHE'</t>
  </si>
  <si>
    <t>RIBOLDI</t>
  </si>
  <si>
    <t>DE LUCA</t>
  </si>
  <si>
    <t>RABELLINO</t>
  </si>
  <si>
    <t>D'ANGELI</t>
  </si>
  <si>
    <t>BERTINOTTI</t>
  </si>
  <si>
    <t>FERRANDO</t>
  </si>
  <si>
    <t>MONTANARI</t>
  </si>
  <si>
    <t>DI PIETRO ITALIA DEI VALORI</t>
  </si>
  <si>
    <t>PARTITO DEMOCRATICO</t>
  </si>
  <si>
    <t>UNIONE DI CENTRO</t>
  </si>
  <si>
    <t>IL POPOLO DELLA LIBERTA'</t>
  </si>
  <si>
    <t>LEGA NORD</t>
  </si>
  <si>
    <t>ASS.DIFESA DELLA VITA ABORTO?NO GRAZIE</t>
  </si>
  <si>
    <t>UNIONE DEMOCRATICA PER I CONSUMATORI</t>
  </si>
  <si>
    <t>PARTITO SOCIALISTA</t>
  </si>
  <si>
    <t>LA DESTRA - FIAMMA TRICOLORE</t>
  </si>
  <si>
    <t>M.E.D.A.</t>
  </si>
  <si>
    <t>P.LIBERALE ITALIANO</t>
  </si>
  <si>
    <t>LISTA DEI GRILLI PARLANTI</t>
  </si>
  <si>
    <t>SINISTRA CRITICA</t>
  </si>
  <si>
    <t>LA SINISTRA L'ARCOBALENO</t>
  </si>
  <si>
    <t>PARTITO COMUNISTA DEI LAVORATORI</t>
  </si>
  <si>
    <t>PER IL BENE COMUNE</t>
  </si>
  <si>
    <t>ELETTORI
increment.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</si>
</sst>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%"/>
    <numFmt numFmtId="174" formatCode="d/m/yyyy"/>
    <numFmt numFmtId="175" formatCode="dd/mm/yyyy\ \ \ \ \ \ \ \ \ h:mm"/>
    <numFmt numFmtId="176" formatCode="dd/mm/yyyy\ \ \ \ \ \ \ \ \ \ \ \ \ h:mm"/>
  </numFmts>
  <fonts count="5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9"/>
      <name val="Arial"/>
      <family val="2"/>
    </font>
    <font>
      <sz val="1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2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6"/>
      <color indexed="10"/>
      <name val="Arial"/>
      <family val="2"/>
    </font>
    <font>
      <b/>
      <i/>
      <sz val="12"/>
      <color indexed="10"/>
      <name val="Arial"/>
      <family val="2"/>
    </font>
    <font>
      <b/>
      <sz val="36"/>
      <color indexed="8"/>
      <name val="Arial"/>
      <family val="2"/>
    </font>
    <font>
      <b/>
      <sz val="36"/>
      <color indexed="45"/>
      <name val="Arial"/>
      <family val="2"/>
    </font>
    <font>
      <b/>
      <sz val="28"/>
      <color indexed="10"/>
      <name val="Arial"/>
      <family val="2"/>
    </font>
    <font>
      <b/>
      <sz val="28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72"/>
      <color indexed="10"/>
      <name val="Arial"/>
      <family val="2"/>
    </font>
    <font>
      <b/>
      <sz val="36"/>
      <color indexed="10"/>
      <name val="Arial"/>
      <family val="2"/>
    </font>
    <font>
      <b/>
      <sz val="36"/>
      <color indexed="12"/>
      <name val="Arial"/>
      <family val="2"/>
    </font>
    <font>
      <sz val="72"/>
      <name val="Arial"/>
      <family val="0"/>
    </font>
    <font>
      <b/>
      <sz val="48"/>
      <color indexed="45"/>
      <name val="Arial"/>
      <family val="2"/>
    </font>
    <font>
      <b/>
      <sz val="48"/>
      <color indexed="8"/>
      <name val="Arial"/>
      <family val="2"/>
    </font>
    <font>
      <sz val="48"/>
      <color indexed="12"/>
      <name val="Arial"/>
      <family val="2"/>
    </font>
    <font>
      <sz val="48"/>
      <color indexed="45"/>
      <name val="Arial"/>
      <family val="2"/>
    </font>
    <font>
      <b/>
      <sz val="72"/>
      <color indexed="48"/>
      <name val="Empire Script"/>
      <family val="0"/>
    </font>
    <font>
      <b/>
      <sz val="24"/>
      <name val="Arial"/>
      <family val="2"/>
    </font>
    <font>
      <sz val="36"/>
      <name val="Arial"/>
      <family val="2"/>
    </font>
    <font>
      <b/>
      <sz val="24"/>
      <color indexed="8"/>
      <name val="Arial"/>
      <family val="2"/>
    </font>
    <font>
      <b/>
      <sz val="28"/>
      <color indexed="17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2"/>
      <color indexed="45"/>
      <name val="Arial"/>
      <family val="2"/>
    </font>
    <font>
      <b/>
      <sz val="22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b/>
      <sz val="22"/>
      <color indexed="17"/>
      <name val="Arial"/>
      <family val="2"/>
    </font>
    <font>
      <sz val="23.75"/>
      <name val="Arial"/>
      <family val="0"/>
    </font>
    <font>
      <b/>
      <sz val="28"/>
      <name val="Arial"/>
      <family val="2"/>
    </font>
    <font>
      <sz val="24.5"/>
      <name val="Arial"/>
      <family val="0"/>
    </font>
    <font>
      <sz val="11"/>
      <name val="Arial"/>
      <family val="2"/>
    </font>
    <font>
      <b/>
      <sz val="2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3" fontId="12" fillId="0" borderId="1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3" fillId="0" borderId="1" xfId="18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13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3" fontId="9" fillId="0" borderId="0" xfId="0" applyNumberFormat="1" applyFont="1" applyAlignment="1" applyProtection="1">
      <alignment/>
      <protection/>
    </xf>
    <xf numFmtId="3" fontId="4" fillId="0" borderId="0" xfId="18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0" fillId="0" borderId="0" xfId="18" applyNumberForma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6" fillId="0" borderId="1" xfId="0" applyNumberFormat="1" applyFont="1" applyFill="1" applyBorder="1" applyAlignment="1" applyProtection="1">
      <alignment horizontal="center" vertical="center"/>
      <protection/>
    </xf>
    <xf numFmtId="3" fontId="16" fillId="0" borderId="1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Alignment="1" applyProtection="1">
      <alignment horizontal="right" vertical="center"/>
      <protection/>
    </xf>
    <xf numFmtId="3" fontId="16" fillId="2" borderId="1" xfId="0" applyNumberFormat="1" applyFont="1" applyFill="1" applyBorder="1" applyAlignment="1" applyProtection="1">
      <alignment horizontal="center" vertical="center"/>
      <protection/>
    </xf>
    <xf numFmtId="3" fontId="16" fillId="2" borderId="1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/>
    </xf>
    <xf numFmtId="3" fontId="16" fillId="0" borderId="2" xfId="0" applyNumberFormat="1" applyFont="1" applyFill="1" applyBorder="1" applyAlignment="1" applyProtection="1">
      <alignment horizontal="center" vertical="center"/>
      <protection/>
    </xf>
    <xf numFmtId="3" fontId="16" fillId="0" borderId="2" xfId="0" applyNumberFormat="1" applyFont="1" applyFill="1" applyBorder="1" applyAlignment="1" applyProtection="1">
      <alignment vertical="center"/>
      <protection/>
    </xf>
    <xf numFmtId="3" fontId="15" fillId="0" borderId="0" xfId="18" applyNumberFormat="1" applyFont="1" applyAlignment="1" applyProtection="1">
      <alignment/>
      <protection/>
    </xf>
    <xf numFmtId="10" fontId="15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Alignment="1" applyProtection="1">
      <alignment/>
      <protection/>
    </xf>
    <xf numFmtId="3" fontId="19" fillId="0" borderId="0" xfId="18" applyNumberFormat="1" applyFont="1" applyFill="1" applyBorder="1" applyAlignment="1" applyProtection="1">
      <alignment horizontal="center" vertical="center" wrapText="1"/>
      <protection/>
    </xf>
    <xf numFmtId="3" fontId="16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Fill="1" applyAlignment="1" applyProtection="1">
      <alignment horizontal="center" vertical="center"/>
      <protection/>
    </xf>
    <xf numFmtId="3" fontId="23" fillId="0" borderId="0" xfId="0" applyNumberFormat="1" applyFont="1" applyAlignment="1" applyProtection="1">
      <alignment horizontal="center" vertical="center" wrapText="1"/>
      <protection/>
    </xf>
    <xf numFmtId="3" fontId="24" fillId="0" borderId="0" xfId="0" applyNumberFormat="1" applyFont="1" applyAlignment="1" applyProtection="1">
      <alignment horizontal="center" vertical="center" wrapText="1"/>
      <protection/>
    </xf>
    <xf numFmtId="3" fontId="25" fillId="0" borderId="0" xfId="0" applyNumberFormat="1" applyFont="1" applyFill="1" applyAlignment="1" applyProtection="1">
      <alignment horizontal="right" vertical="center"/>
      <protection/>
    </xf>
    <xf numFmtId="3" fontId="25" fillId="2" borderId="1" xfId="0" applyNumberFormat="1" applyFont="1" applyFill="1" applyBorder="1" applyAlignment="1" applyProtection="1">
      <alignment horizontal="center" vertical="center"/>
      <protection/>
    </xf>
    <xf numFmtId="3" fontId="25" fillId="2" borderId="1" xfId="0" applyNumberFormat="1" applyFont="1" applyFill="1" applyBorder="1" applyAlignment="1" applyProtection="1">
      <alignment vertical="center"/>
      <protection/>
    </xf>
    <xf numFmtId="3" fontId="12" fillId="0" borderId="3" xfId="18" applyNumberFormat="1" applyFont="1" applyFill="1" applyBorder="1" applyAlignment="1" applyProtection="1">
      <alignment horizontal="center" vertical="center"/>
      <protection/>
    </xf>
    <xf numFmtId="3" fontId="13" fillId="0" borderId="4" xfId="0" applyNumberFormat="1" applyFont="1" applyFill="1" applyBorder="1" applyAlignment="1" applyProtection="1">
      <alignment horizontal="center" vertical="center"/>
      <protection/>
    </xf>
    <xf numFmtId="3" fontId="12" fillId="0" borderId="3" xfId="0" applyNumberFormat="1" applyFont="1" applyBorder="1" applyAlignment="1" applyProtection="1">
      <alignment horizontal="center" vertical="center"/>
      <protection/>
    </xf>
    <xf numFmtId="3" fontId="16" fillId="0" borderId="0" xfId="0" applyNumberFormat="1" applyFont="1" applyFill="1" applyAlignment="1" applyProtection="1">
      <alignment horizontal="right" vertical="center"/>
      <protection locked="0"/>
    </xf>
    <xf numFmtId="3" fontId="16" fillId="0" borderId="0" xfId="0" applyNumberFormat="1" applyFont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20" fillId="3" borderId="0" xfId="18" applyNumberFormat="1" applyFont="1" applyFill="1" applyBorder="1" applyAlignment="1" applyProtection="1">
      <alignment horizontal="center" vertical="center" wrapText="1"/>
      <protection/>
    </xf>
    <xf numFmtId="0" fontId="34" fillId="3" borderId="0" xfId="0" applyFont="1" applyFill="1" applyBorder="1" applyAlignment="1" applyProtection="1">
      <alignment horizontal="center" vertical="center" wrapText="1"/>
      <protection/>
    </xf>
    <xf numFmtId="3" fontId="29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0" fontId="29" fillId="0" borderId="0" xfId="0" applyFont="1" applyAlignment="1">
      <alignment/>
    </xf>
    <xf numFmtId="3" fontId="35" fillId="4" borderId="5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Alignment="1" applyProtection="1">
      <alignment horizontal="center" vertical="center" wrapText="1"/>
      <protection/>
    </xf>
    <xf numFmtId="3" fontId="28" fillId="0" borderId="6" xfId="18" applyNumberFormat="1" applyFont="1" applyFill="1" applyBorder="1" applyAlignment="1" applyProtection="1">
      <alignment horizontal="center" vertical="center" wrapText="1"/>
      <protection/>
    </xf>
    <xf numFmtId="3" fontId="28" fillId="0" borderId="0" xfId="18" applyNumberFormat="1" applyFont="1" applyFill="1" applyBorder="1" applyAlignment="1" applyProtection="1">
      <alignment horizontal="center" vertical="center" wrapText="1"/>
      <protection/>
    </xf>
    <xf numFmtId="3" fontId="28" fillId="0" borderId="7" xfId="18" applyNumberFormat="1" applyFont="1" applyFill="1" applyBorder="1" applyAlignment="1" applyProtection="1">
      <alignment horizontal="center" vertical="center" wrapText="1"/>
      <protection/>
    </xf>
    <xf numFmtId="3" fontId="27" fillId="0" borderId="6" xfId="18" applyNumberFormat="1" applyFont="1" applyFill="1" applyBorder="1" applyAlignment="1" applyProtection="1">
      <alignment horizontal="center" vertical="center" wrapText="1"/>
      <protection/>
    </xf>
    <xf numFmtId="3" fontId="27" fillId="0" borderId="0" xfId="18" applyNumberFormat="1" applyFont="1" applyFill="1" applyBorder="1" applyAlignment="1" applyProtection="1">
      <alignment horizontal="center" vertical="center" wrapText="1"/>
      <protection/>
    </xf>
    <xf numFmtId="3" fontId="27" fillId="0" borderId="7" xfId="18" applyNumberFormat="1" applyFont="1" applyFill="1" applyBorder="1" applyAlignment="1" applyProtection="1">
      <alignment horizontal="center" vertical="center" wrapText="1"/>
      <protection/>
    </xf>
    <xf numFmtId="3" fontId="12" fillId="0" borderId="8" xfId="0" applyNumberFormat="1" applyFont="1" applyBorder="1" applyAlignment="1" applyProtection="1">
      <alignment horizontal="center" vertical="center"/>
      <protection/>
    </xf>
    <xf numFmtId="3" fontId="35" fillId="4" borderId="9" xfId="0" applyNumberFormat="1" applyFont="1" applyFill="1" applyBorder="1" applyAlignment="1" applyProtection="1">
      <alignment vertical="center"/>
      <protection/>
    </xf>
    <xf numFmtId="3" fontId="13" fillId="0" borderId="4" xfId="18" applyNumberFormat="1" applyFont="1" applyFill="1" applyBorder="1" applyAlignment="1" applyProtection="1">
      <alignment horizontal="center" vertical="center"/>
      <protection/>
    </xf>
    <xf numFmtId="3" fontId="12" fillId="0" borderId="3" xfId="0" applyNumberFormat="1" applyFont="1" applyFill="1" applyBorder="1" applyAlignment="1" applyProtection="1">
      <alignment horizontal="center" vertical="center"/>
      <protection/>
    </xf>
    <xf numFmtId="3" fontId="35" fillId="4" borderId="1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3" fontId="8" fillId="0" borderId="1" xfId="18" applyNumberFormat="1" applyFont="1" applyFill="1" applyBorder="1" applyAlignment="1" applyProtection="1">
      <alignment horizontal="center" vertical="center"/>
      <protection/>
    </xf>
    <xf numFmtId="3" fontId="12" fillId="2" borderId="1" xfId="0" applyNumberFormat="1" applyFont="1" applyFill="1" applyBorder="1" applyAlignment="1" applyProtection="1">
      <alignment horizontal="right" vertical="center"/>
      <protection/>
    </xf>
    <xf numFmtId="3" fontId="12" fillId="0" borderId="1" xfId="0" applyNumberFormat="1" applyFont="1" applyFill="1" applyBorder="1" applyAlignment="1" applyProtection="1">
      <alignment horizontal="right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18" applyNumberFormat="1" applyFont="1" applyFill="1" applyBorder="1" applyAlignment="1" applyProtection="1">
      <alignment horizontal="right" vertical="center"/>
      <protection/>
    </xf>
    <xf numFmtId="3" fontId="12" fillId="2" borderId="1" xfId="0" applyNumberFormat="1" applyFont="1" applyFill="1" applyBorder="1" applyAlignment="1" applyProtection="1">
      <alignment horizontal="center" vertical="center"/>
      <protection locked="0"/>
    </xf>
    <xf numFmtId="3" fontId="12" fillId="2" borderId="1" xfId="18" applyNumberFormat="1" applyFont="1" applyFill="1" applyBorder="1" applyAlignment="1" applyProtection="1">
      <alignment horizontal="right" vertical="center"/>
      <protection/>
    </xf>
    <xf numFmtId="3" fontId="12" fillId="2" borderId="1" xfId="0" applyNumberFormat="1" applyFont="1" applyFill="1" applyBorder="1" applyAlignment="1" applyProtection="1" quotePrefix="1">
      <alignment horizontal="right" vertical="center"/>
      <protection/>
    </xf>
    <xf numFmtId="3" fontId="12" fillId="0" borderId="2" xfId="0" applyNumberFormat="1" applyFont="1" applyFill="1" applyBorder="1" applyAlignment="1" applyProtection="1">
      <alignment horizontal="right" vertical="center"/>
      <protection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 quotePrefix="1">
      <alignment horizontal="right" vertical="center"/>
      <protection/>
    </xf>
    <xf numFmtId="3" fontId="12" fillId="0" borderId="1" xfId="0" applyNumberFormat="1" applyFont="1" applyBorder="1" applyAlignment="1" applyProtection="1">
      <alignment horizontal="right" vertical="center"/>
      <protection/>
    </xf>
    <xf numFmtId="3" fontId="12" fillId="4" borderId="1" xfId="0" applyNumberFormat="1" applyFont="1" applyFill="1" applyBorder="1" applyAlignment="1" applyProtection="1">
      <alignment horizontal="right" vertical="center"/>
      <protection/>
    </xf>
    <xf numFmtId="3" fontId="12" fillId="0" borderId="1" xfId="18" applyNumberFormat="1" applyFont="1" applyBorder="1" applyAlignment="1" applyProtection="1">
      <alignment horizontal="right" vertical="center"/>
      <protection/>
    </xf>
    <xf numFmtId="3" fontId="12" fillId="4" borderId="1" xfId="18" applyNumberFormat="1" applyFont="1" applyFill="1" applyBorder="1" applyAlignment="1" applyProtection="1">
      <alignment horizontal="right" vertical="center"/>
      <protection/>
    </xf>
    <xf numFmtId="3" fontId="12" fillId="4" borderId="11" xfId="0" applyNumberFormat="1" applyFont="1" applyFill="1" applyBorder="1" applyAlignment="1" applyProtection="1">
      <alignment horizontal="right" vertical="center"/>
      <protection/>
    </xf>
    <xf numFmtId="3" fontId="13" fillId="0" borderId="1" xfId="0" applyNumberFormat="1" applyFont="1" applyFill="1" applyBorder="1" applyAlignment="1" applyProtection="1">
      <alignment horizontal="right" vertical="center"/>
      <protection/>
    </xf>
    <xf numFmtId="3" fontId="37" fillId="4" borderId="12" xfId="0" applyNumberFormat="1" applyFont="1" applyFill="1" applyBorder="1" applyAlignment="1" applyProtection="1">
      <alignment vertical="center"/>
      <protection/>
    </xf>
    <xf numFmtId="3" fontId="35" fillId="4" borderId="13" xfId="0" applyNumberFormat="1" applyFont="1" applyFill="1" applyBorder="1" applyAlignment="1" applyProtection="1">
      <alignment vertical="center"/>
      <protection/>
    </xf>
    <xf numFmtId="3" fontId="35" fillId="4" borderId="12" xfId="0" applyNumberFormat="1" applyFont="1" applyFill="1" applyBorder="1" applyAlignment="1" applyProtection="1">
      <alignment vertical="center"/>
      <protection/>
    </xf>
    <xf numFmtId="3" fontId="42" fillId="3" borderId="0" xfId="18" applyNumberFormat="1" applyFont="1" applyFill="1" applyBorder="1" applyAlignment="1" applyProtection="1">
      <alignment horizontal="center" vertical="center" wrapText="1"/>
      <protection/>
    </xf>
    <xf numFmtId="3" fontId="43" fillId="0" borderId="0" xfId="18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horizontal="right" vertical="center"/>
      <protection/>
    </xf>
    <xf numFmtId="3" fontId="46" fillId="0" borderId="0" xfId="0" applyNumberFormat="1" applyFont="1" applyAlignment="1" applyProtection="1">
      <alignment/>
      <protection/>
    </xf>
    <xf numFmtId="3" fontId="44" fillId="0" borderId="0" xfId="0" applyNumberFormat="1" applyFont="1" applyAlignment="1" applyProtection="1">
      <alignment/>
      <protection/>
    </xf>
    <xf numFmtId="0" fontId="46" fillId="0" borderId="0" xfId="0" applyFont="1" applyAlignment="1">
      <alignment/>
    </xf>
    <xf numFmtId="10" fontId="40" fillId="0" borderId="1" xfId="18" applyNumberFormat="1" applyFont="1" applyFill="1" applyBorder="1" applyAlignment="1" applyProtection="1">
      <alignment horizontal="right" vertical="center"/>
      <protection/>
    </xf>
    <xf numFmtId="10" fontId="40" fillId="2" borderId="1" xfId="18" applyNumberFormat="1" applyFont="1" applyFill="1" applyBorder="1" applyAlignment="1" applyProtection="1">
      <alignment horizontal="right" vertical="center"/>
      <protection/>
    </xf>
    <xf numFmtId="10" fontId="40" fillId="0" borderId="4" xfId="0" applyNumberFormat="1" applyFont="1" applyFill="1" applyBorder="1" applyAlignment="1" applyProtection="1">
      <alignment horizontal="right" vertical="center"/>
      <protection/>
    </xf>
    <xf numFmtId="10" fontId="40" fillId="2" borderId="4" xfId="0" applyNumberFormat="1" applyFont="1" applyFill="1" applyBorder="1" applyAlignment="1" applyProtection="1">
      <alignment horizontal="right" vertical="center"/>
      <protection/>
    </xf>
    <xf numFmtId="10" fontId="40" fillId="0" borderId="1" xfId="0" applyNumberFormat="1" applyFont="1" applyFill="1" applyBorder="1" applyAlignment="1" applyProtection="1">
      <alignment horizontal="right" vertical="center"/>
      <protection/>
    </xf>
    <xf numFmtId="10" fontId="40" fillId="2" borderId="1" xfId="0" applyNumberFormat="1" applyFont="1" applyFill="1" applyBorder="1" applyAlignment="1" applyProtection="1">
      <alignment horizontal="right" vertical="center"/>
      <protection/>
    </xf>
    <xf numFmtId="10" fontId="40" fillId="0" borderId="4" xfId="18" applyNumberFormat="1" applyFont="1" applyFill="1" applyBorder="1" applyAlignment="1" applyProtection="1">
      <alignment horizontal="right" vertical="center"/>
      <protection/>
    </xf>
    <xf numFmtId="10" fontId="40" fillId="2" borderId="4" xfId="18" applyNumberFormat="1" applyFont="1" applyFill="1" applyBorder="1" applyAlignment="1" applyProtection="1">
      <alignment horizontal="right" vertical="center"/>
      <protection/>
    </xf>
    <xf numFmtId="10" fontId="40" fillId="0" borderId="11" xfId="0" applyNumberFormat="1" applyFont="1" applyFill="1" applyBorder="1" applyAlignment="1" applyProtection="1">
      <alignment horizontal="right" vertical="center"/>
      <protection/>
    </xf>
    <xf numFmtId="10" fontId="40" fillId="2" borderId="11" xfId="0" applyNumberFormat="1" applyFont="1" applyFill="1" applyBorder="1" applyAlignment="1" applyProtection="1">
      <alignment horizontal="right" vertical="center"/>
      <protection/>
    </xf>
    <xf numFmtId="10" fontId="39" fillId="0" borderId="1" xfId="18" applyNumberFormat="1" applyFont="1" applyFill="1" applyBorder="1" applyAlignment="1" applyProtection="1">
      <alignment horizontal="right" vertical="center"/>
      <protection/>
    </xf>
    <xf numFmtId="10" fontId="39" fillId="2" borderId="1" xfId="18" applyNumberFormat="1" applyFont="1" applyFill="1" applyBorder="1" applyAlignment="1" applyProtection="1">
      <alignment horizontal="right" vertical="center"/>
      <protection/>
    </xf>
    <xf numFmtId="10" fontId="12" fillId="0" borderId="1" xfId="18" applyNumberFormat="1" applyFont="1" applyFill="1" applyBorder="1" applyAlignment="1" applyProtection="1">
      <alignment horizontal="right" vertical="center"/>
      <protection/>
    </xf>
    <xf numFmtId="10" fontId="12" fillId="0" borderId="1" xfId="0" applyNumberFormat="1" applyFont="1" applyBorder="1" applyAlignment="1" applyProtection="1">
      <alignment horizontal="right" vertical="center"/>
      <protection/>
    </xf>
    <xf numFmtId="10" fontId="13" fillId="0" borderId="13" xfId="18" applyNumberFormat="1" applyFont="1" applyFill="1" applyBorder="1" applyAlignment="1" applyProtection="1">
      <alignment vertical="center"/>
      <protection/>
    </xf>
    <xf numFmtId="10" fontId="13" fillId="0" borderId="14" xfId="18" applyNumberFormat="1" applyFont="1" applyFill="1" applyBorder="1" applyAlignment="1" applyProtection="1">
      <alignment horizontal="center" vertical="center" wrapText="1"/>
      <protection/>
    </xf>
    <xf numFmtId="10" fontId="13" fillId="0" borderId="15" xfId="18" applyNumberFormat="1" applyFont="1" applyFill="1" applyBorder="1" applyAlignment="1" applyProtection="1">
      <alignment vertical="center"/>
      <protection/>
    </xf>
    <xf numFmtId="10" fontId="13" fillId="0" borderId="16" xfId="18" applyNumberFormat="1" applyFont="1" applyFill="1" applyBorder="1" applyAlignment="1" applyProtection="1">
      <alignment vertical="center"/>
      <protection/>
    </xf>
    <xf numFmtId="10" fontId="41" fillId="0" borderId="14" xfId="18" applyNumberFormat="1" applyFont="1" applyFill="1" applyBorder="1" applyAlignment="1" applyProtection="1">
      <alignment horizontal="center" vertical="center" wrapText="1"/>
      <protection/>
    </xf>
    <xf numFmtId="10" fontId="13" fillId="0" borderId="17" xfId="18" applyNumberFormat="1" applyFont="1" applyFill="1" applyBorder="1" applyAlignment="1" applyProtection="1">
      <alignment vertical="center"/>
      <protection/>
    </xf>
    <xf numFmtId="10" fontId="13" fillId="0" borderId="18" xfId="18" applyNumberFormat="1" applyFont="1" applyFill="1" applyBorder="1" applyAlignment="1" applyProtection="1">
      <alignment vertical="center"/>
      <protection/>
    </xf>
    <xf numFmtId="10" fontId="13" fillId="0" borderId="16" xfId="0" applyNumberFormat="1" applyFont="1" applyFill="1" applyBorder="1" applyAlignment="1" applyProtection="1">
      <alignment vertical="center"/>
      <protection/>
    </xf>
    <xf numFmtId="3" fontId="23" fillId="2" borderId="0" xfId="0" applyNumberFormat="1" applyFont="1" applyFill="1" applyAlignment="1" applyProtection="1">
      <alignment horizontal="center" vertical="center" wrapText="1"/>
      <protection/>
    </xf>
    <xf numFmtId="3" fontId="23" fillId="5" borderId="0" xfId="0" applyNumberFormat="1" applyFont="1" applyFill="1" applyAlignment="1" applyProtection="1">
      <alignment horizontal="center" vertical="center" wrapText="1"/>
      <protection/>
    </xf>
    <xf numFmtId="3" fontId="10" fillId="0" borderId="0" xfId="0" applyNumberFormat="1" applyFont="1" applyAlignment="1" applyProtection="1">
      <alignment horizontal="center" vertical="center" wrapText="1"/>
      <protection/>
    </xf>
    <xf numFmtId="3" fontId="10" fillId="0" borderId="0" xfId="0" applyNumberFormat="1" applyFont="1" applyAlignment="1" applyProtection="1">
      <alignment horizontal="center"/>
      <protection/>
    </xf>
    <xf numFmtId="3" fontId="25" fillId="0" borderId="0" xfId="0" applyNumberFormat="1" applyFont="1" applyFill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2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 quotePrefix="1">
      <alignment horizontal="right" vertical="center"/>
      <protection locked="0"/>
    </xf>
    <xf numFmtId="3" fontId="12" fillId="0" borderId="1" xfId="18" applyNumberFormat="1" applyFont="1" applyFill="1" applyBorder="1" applyAlignment="1" applyProtection="1">
      <alignment horizontal="right" vertical="center"/>
      <protection locked="0"/>
    </xf>
    <xf numFmtId="3" fontId="12" fillId="2" borderId="1" xfId="18" applyNumberFormat="1" applyFont="1" applyFill="1" applyBorder="1" applyAlignment="1" applyProtection="1">
      <alignment horizontal="right" vertical="center"/>
      <protection locked="0"/>
    </xf>
    <xf numFmtId="3" fontId="12" fillId="0" borderId="2" xfId="18" applyNumberFormat="1" applyFont="1" applyFill="1" applyBorder="1" applyAlignment="1" applyProtection="1">
      <alignment horizontal="right" vertical="center"/>
      <protection locked="0"/>
    </xf>
    <xf numFmtId="3" fontId="12" fillId="0" borderId="11" xfId="18" applyNumberFormat="1" applyFont="1" applyFill="1" applyBorder="1" applyAlignment="1" applyProtection="1">
      <alignment horizontal="right" vertical="center"/>
      <protection locked="0"/>
    </xf>
    <xf numFmtId="3" fontId="12" fillId="2" borderId="11" xfId="18" applyNumberFormat="1" applyFont="1" applyFill="1" applyBorder="1" applyAlignment="1" applyProtection="1">
      <alignment horizontal="right" vertical="center"/>
      <protection locked="0"/>
    </xf>
    <xf numFmtId="3" fontId="12" fillId="0" borderId="19" xfId="18" applyNumberFormat="1" applyFont="1" applyFill="1" applyBorder="1" applyAlignment="1" applyProtection="1">
      <alignment horizontal="right" vertical="center"/>
      <protection locked="0"/>
    </xf>
    <xf numFmtId="3" fontId="12" fillId="2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3" xfId="18" applyNumberFormat="1" applyFont="1" applyFill="1" applyBorder="1" applyAlignment="1" applyProtection="1">
      <alignment horizontal="right" vertical="center"/>
      <protection locked="0"/>
    </xf>
    <xf numFmtId="3" fontId="12" fillId="2" borderId="3" xfId="18" applyNumberFormat="1" applyFont="1" applyFill="1" applyBorder="1" applyAlignment="1" applyProtection="1">
      <alignment horizontal="right" vertical="center"/>
      <protection locked="0"/>
    </xf>
    <xf numFmtId="3" fontId="12" fillId="2" borderId="3" xfId="0" applyNumberFormat="1" applyFont="1" applyFill="1" applyBorder="1" applyAlignment="1" applyProtection="1">
      <alignment horizontal="right" vertical="center"/>
      <protection locked="0"/>
    </xf>
    <xf numFmtId="3" fontId="12" fillId="0" borderId="3" xfId="0" applyNumberFormat="1" applyFont="1" applyFill="1" applyBorder="1" applyAlignment="1" applyProtection="1">
      <alignment horizontal="right" vertical="center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2" fillId="2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center"/>
      <protection/>
    </xf>
    <xf numFmtId="3" fontId="10" fillId="0" borderId="21" xfId="0" applyNumberFormat="1" applyFont="1" applyFill="1" applyBorder="1" applyAlignment="1" applyProtection="1">
      <alignment horizontal="center"/>
      <protection/>
    </xf>
    <xf numFmtId="3" fontId="38" fillId="0" borderId="22" xfId="0" applyNumberFormat="1" applyFont="1" applyFill="1" applyBorder="1" applyAlignment="1" applyProtection="1">
      <alignment horizontal="center" vertical="justify" wrapText="1"/>
      <protection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18" applyNumberFormat="1" applyFont="1" applyFill="1" applyBorder="1" applyAlignment="1" applyProtection="1">
      <alignment horizontal="right" vertical="center"/>
      <protection/>
    </xf>
    <xf numFmtId="3" fontId="13" fillId="2" borderId="1" xfId="0" applyNumberFormat="1" applyFont="1" applyFill="1" applyBorder="1" applyAlignment="1" applyProtection="1">
      <alignment horizontal="right" vertical="center"/>
      <protection locked="0"/>
    </xf>
    <xf numFmtId="3" fontId="13" fillId="2" borderId="1" xfId="18" applyNumberFormat="1" applyFont="1" applyFill="1" applyBorder="1" applyAlignment="1" applyProtection="1">
      <alignment horizontal="right" vertical="center"/>
      <protection/>
    </xf>
    <xf numFmtId="3" fontId="13" fillId="2" borderId="1" xfId="0" applyNumberFormat="1" applyFont="1" applyFill="1" applyBorder="1" applyAlignment="1" applyProtection="1" quotePrefix="1">
      <alignment horizontal="right"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center"/>
      <protection locked="0"/>
    </xf>
    <xf numFmtId="3" fontId="13" fillId="0" borderId="2" xfId="18" applyNumberFormat="1" applyFont="1" applyFill="1" applyBorder="1" applyAlignment="1" applyProtection="1">
      <alignment horizontal="right" vertical="center"/>
      <protection/>
    </xf>
    <xf numFmtId="3" fontId="47" fillId="0" borderId="23" xfId="18" applyNumberFormat="1" applyFont="1" applyFill="1" applyBorder="1" applyAlignment="1" applyProtection="1">
      <alignment horizontal="center" vertical="center" wrapText="1"/>
      <protection/>
    </xf>
    <xf numFmtId="3" fontId="47" fillId="0" borderId="24" xfId="18" applyNumberFormat="1" applyFont="1" applyFill="1" applyBorder="1" applyAlignment="1" applyProtection="1">
      <alignment horizontal="center" vertical="center" wrapText="1"/>
      <protection/>
    </xf>
    <xf numFmtId="173" fontId="47" fillId="0" borderId="23" xfId="18" applyNumberFormat="1" applyFont="1" applyFill="1" applyBorder="1" applyAlignment="1" applyProtection="1">
      <alignment horizontal="center" vertical="center" wrapText="1"/>
      <protection/>
    </xf>
    <xf numFmtId="173" fontId="47" fillId="0" borderId="24" xfId="18" applyNumberFormat="1" applyFont="1" applyFill="1" applyBorder="1" applyAlignment="1" applyProtection="1">
      <alignment horizontal="center" vertical="center" wrapText="1"/>
      <protection/>
    </xf>
    <xf numFmtId="3" fontId="47" fillId="0" borderId="25" xfId="18" applyNumberFormat="1" applyFont="1" applyFill="1" applyBorder="1" applyAlignment="1" applyProtection="1">
      <alignment horizontal="center" vertical="center" wrapText="1"/>
      <protection/>
    </xf>
    <xf numFmtId="3" fontId="47" fillId="0" borderId="14" xfId="18" applyNumberFormat="1" applyFont="1" applyFill="1" applyBorder="1" applyAlignment="1" applyProtection="1">
      <alignment horizontal="center" vertical="center" wrapText="1"/>
      <protection/>
    </xf>
    <xf numFmtId="173" fontId="47" fillId="0" borderId="25" xfId="18" applyNumberFormat="1" applyFont="1" applyFill="1" applyBorder="1" applyAlignment="1" applyProtection="1">
      <alignment horizontal="center" vertical="center" wrapText="1"/>
      <protection/>
    </xf>
    <xf numFmtId="173" fontId="47" fillId="0" borderId="14" xfId="18" applyNumberFormat="1" applyFont="1" applyFill="1" applyBorder="1" applyAlignment="1" applyProtection="1">
      <alignment horizontal="center" vertical="center" wrapText="1"/>
      <protection/>
    </xf>
    <xf numFmtId="10" fontId="44" fillId="0" borderId="26" xfId="18" applyNumberFormat="1" applyFont="1" applyFill="1" applyBorder="1" applyAlignment="1" applyProtection="1">
      <alignment horizontal="center" vertical="center" wrapText="1"/>
      <protection/>
    </xf>
    <xf numFmtId="10" fontId="44" fillId="0" borderId="27" xfId="18" applyNumberFormat="1" applyFont="1" applyFill="1" applyBorder="1" applyAlignment="1" applyProtection="1">
      <alignment horizontal="center" vertical="center" wrapText="1"/>
      <protection/>
    </xf>
    <xf numFmtId="10" fontId="44" fillId="0" borderId="28" xfId="18" applyNumberFormat="1" applyFont="1" applyFill="1" applyBorder="1" applyAlignment="1" applyProtection="1">
      <alignment horizontal="center" vertical="center" wrapText="1"/>
      <protection/>
    </xf>
    <xf numFmtId="10" fontId="45" fillId="0" borderId="26" xfId="18" applyNumberFormat="1" applyFont="1" applyFill="1" applyBorder="1" applyAlignment="1" applyProtection="1">
      <alignment horizontal="center" vertical="center" wrapText="1"/>
      <protection/>
    </xf>
    <xf numFmtId="10" fontId="45" fillId="0" borderId="27" xfId="18" applyNumberFormat="1" applyFont="1" applyFill="1" applyBorder="1" applyAlignment="1" applyProtection="1">
      <alignment horizontal="center" vertical="center" wrapText="1"/>
      <protection/>
    </xf>
    <xf numFmtId="10" fontId="45" fillId="0" borderId="28" xfId="18" applyNumberFormat="1" applyFont="1" applyFill="1" applyBorder="1" applyAlignment="1" applyProtection="1">
      <alignment horizontal="center" vertical="center" wrapText="1"/>
      <protection/>
    </xf>
    <xf numFmtId="10" fontId="47" fillId="0" borderId="26" xfId="18" applyNumberFormat="1" applyFont="1" applyFill="1" applyBorder="1" applyAlignment="1" applyProtection="1">
      <alignment horizontal="center" vertical="center" wrapText="1"/>
      <protection/>
    </xf>
    <xf numFmtId="10" fontId="47" fillId="0" borderId="28" xfId="18" applyNumberFormat="1" applyFont="1" applyFill="1" applyBorder="1" applyAlignment="1" applyProtection="1">
      <alignment horizontal="center" vertical="center" wrapText="1"/>
      <protection/>
    </xf>
    <xf numFmtId="3" fontId="44" fillId="0" borderId="25" xfId="18" applyNumberFormat="1" applyFont="1" applyFill="1" applyBorder="1" applyAlignment="1" applyProtection="1">
      <alignment horizontal="center" vertical="center" wrapText="1"/>
      <protection/>
    </xf>
    <xf numFmtId="3" fontId="44" fillId="0" borderId="29" xfId="18" applyNumberFormat="1" applyFont="1" applyFill="1" applyBorder="1" applyAlignment="1" applyProtection="1">
      <alignment horizontal="center" vertical="center" wrapText="1"/>
      <protection/>
    </xf>
    <xf numFmtId="3" fontId="45" fillId="0" borderId="25" xfId="18" applyNumberFormat="1" applyFont="1" applyFill="1" applyBorder="1" applyAlignment="1" applyProtection="1">
      <alignment horizontal="center" vertical="center" wrapText="1"/>
      <protection/>
    </xf>
    <xf numFmtId="3" fontId="45" fillId="0" borderId="29" xfId="18" applyNumberFormat="1" applyFont="1" applyFill="1" applyBorder="1" applyAlignment="1" applyProtection="1">
      <alignment horizontal="center" vertical="center" wrapText="1"/>
      <protection/>
    </xf>
    <xf numFmtId="3" fontId="38" fillId="0" borderId="21" xfId="0" applyNumberFormat="1" applyFont="1" applyFill="1" applyBorder="1" applyAlignment="1" applyProtection="1">
      <alignment horizontal="center" vertical="justify" wrapText="1"/>
      <protection/>
    </xf>
    <xf numFmtId="3" fontId="38" fillId="0" borderId="30" xfId="0" applyNumberFormat="1" applyFont="1" applyFill="1" applyBorder="1" applyAlignment="1" applyProtection="1">
      <alignment horizontal="center" vertical="justify" wrapText="1"/>
      <protection/>
    </xf>
    <xf numFmtId="3" fontId="21" fillId="0" borderId="31" xfId="0" applyNumberFormat="1" applyFont="1" applyFill="1" applyBorder="1" applyAlignment="1" applyProtection="1">
      <alignment horizontal="center" vertical="justify" wrapText="1"/>
      <protection/>
    </xf>
    <xf numFmtId="3" fontId="21" fillId="0" borderId="30" xfId="0" applyNumberFormat="1" applyFont="1" applyFill="1" applyBorder="1" applyAlignment="1" applyProtection="1">
      <alignment horizontal="center" vertical="justify" wrapText="1"/>
      <protection/>
    </xf>
    <xf numFmtId="3" fontId="22" fillId="0" borderId="31" xfId="0" applyNumberFormat="1" applyFont="1" applyFill="1" applyBorder="1" applyAlignment="1" applyProtection="1">
      <alignment horizontal="center" vertical="justify" wrapText="1"/>
      <protection/>
    </xf>
    <xf numFmtId="3" fontId="22" fillId="0" borderId="30" xfId="0" applyNumberFormat="1" applyFont="1" applyFill="1" applyBorder="1" applyAlignment="1" applyProtection="1">
      <alignment horizontal="center" vertical="justify" wrapText="1"/>
      <protection/>
    </xf>
    <xf numFmtId="3" fontId="22" fillId="0" borderId="22" xfId="0" applyNumberFormat="1" applyFont="1" applyFill="1" applyBorder="1" applyAlignment="1" applyProtection="1">
      <alignment horizontal="center" vertical="justify" wrapText="1"/>
      <protection/>
    </xf>
    <xf numFmtId="176" fontId="36" fillId="0" borderId="10" xfId="0" applyNumberFormat="1" applyFont="1" applyBorder="1" applyAlignment="1" applyProtection="1">
      <alignment horizontal="center" vertical="center" wrapText="1"/>
      <protection/>
    </xf>
    <xf numFmtId="176" fontId="36" fillId="0" borderId="32" xfId="0" applyNumberFormat="1" applyFont="1" applyBorder="1" applyAlignment="1" applyProtection="1">
      <alignment horizontal="center" vertical="center" wrapText="1"/>
      <protection/>
    </xf>
    <xf numFmtId="3" fontId="10" fillId="0" borderId="20" xfId="0" applyNumberFormat="1" applyFont="1" applyFill="1" applyBorder="1" applyAlignment="1" applyProtection="1">
      <alignment horizontal="center"/>
      <protection/>
    </xf>
    <xf numFmtId="3" fontId="10" fillId="0" borderId="21" xfId="0" applyNumberFormat="1" applyFont="1" applyFill="1" applyBorder="1" applyAlignment="1" applyProtection="1">
      <alignment horizontal="center"/>
      <protection/>
    </xf>
    <xf numFmtId="3" fontId="14" fillId="0" borderId="2" xfId="18" applyNumberFormat="1" applyFont="1" applyFill="1" applyBorder="1" applyAlignment="1" applyProtection="1">
      <alignment horizontal="center" vertical="center" textRotation="90" wrapText="1"/>
      <protection/>
    </xf>
    <xf numFmtId="3" fontId="14" fillId="0" borderId="33" xfId="18" applyNumberFormat="1" applyFont="1" applyFill="1" applyBorder="1" applyAlignment="1" applyProtection="1">
      <alignment horizontal="center" vertical="center" textRotation="90" wrapText="1"/>
      <protection/>
    </xf>
    <xf numFmtId="3" fontId="5" fillId="0" borderId="2" xfId="0" applyNumberFormat="1" applyFont="1" applyFill="1" applyBorder="1" applyAlignment="1" applyProtection="1">
      <alignment horizontal="center" vertical="center" textRotation="90"/>
      <protection/>
    </xf>
    <xf numFmtId="3" fontId="5" fillId="0" borderId="31" xfId="0" applyNumberFormat="1" applyFont="1" applyFill="1" applyBorder="1" applyAlignment="1" applyProtection="1">
      <alignment horizontal="center" vertical="center" textRotation="90"/>
      <protection/>
    </xf>
    <xf numFmtId="3" fontId="8" fillId="0" borderId="2" xfId="0" applyNumberFormat="1" applyFont="1" applyFill="1" applyBorder="1" applyAlignment="1" applyProtection="1">
      <alignment horizontal="center" vertical="center" textRotation="90"/>
      <protection/>
    </xf>
    <xf numFmtId="3" fontId="8" fillId="0" borderId="33" xfId="0" applyNumberFormat="1" applyFont="1" applyFill="1" applyBorder="1" applyAlignment="1" applyProtection="1">
      <alignment horizontal="center" vertical="center" textRotation="90"/>
      <protection/>
    </xf>
    <xf numFmtId="3" fontId="35" fillId="0" borderId="34" xfId="0" applyNumberFormat="1" applyFont="1" applyBorder="1" applyAlignment="1" applyProtection="1">
      <alignment horizontal="center" vertical="center" wrapText="1"/>
      <protection/>
    </xf>
    <xf numFmtId="3" fontId="35" fillId="0" borderId="35" xfId="0" applyNumberFormat="1" applyFont="1" applyBorder="1" applyAlignment="1" applyProtection="1">
      <alignment horizontal="center" vertical="center" wrapText="1"/>
      <protection/>
    </xf>
    <xf numFmtId="3" fontId="8" fillId="0" borderId="19" xfId="18" applyNumberFormat="1" applyFont="1" applyFill="1" applyBorder="1" applyAlignment="1" applyProtection="1">
      <alignment horizontal="center" vertical="center" textRotation="90"/>
      <protection/>
    </xf>
    <xf numFmtId="3" fontId="8" fillId="0" borderId="36" xfId="18" applyNumberFormat="1" applyFont="1" applyFill="1" applyBorder="1" applyAlignment="1" applyProtection="1">
      <alignment horizontal="center" vertical="center" textRotation="90"/>
      <protection/>
    </xf>
    <xf numFmtId="3" fontId="8" fillId="0" borderId="37" xfId="18" applyNumberFormat="1" applyFont="1" applyFill="1" applyBorder="1" applyAlignment="1" applyProtection="1">
      <alignment horizontal="center" vertical="center" textRotation="90"/>
      <protection/>
    </xf>
    <xf numFmtId="3" fontId="21" fillId="0" borderId="22" xfId="0" applyNumberFormat="1" applyFont="1" applyFill="1" applyBorder="1" applyAlignment="1" applyProtection="1">
      <alignment horizontal="center" vertical="justify" wrapText="1"/>
      <protection/>
    </xf>
    <xf numFmtId="10" fontId="36" fillId="0" borderId="38" xfId="0" applyNumberFormat="1" applyFont="1" applyBorder="1" applyAlignment="1" applyProtection="1">
      <alignment horizontal="center" vertical="center"/>
      <protection/>
    </xf>
    <xf numFmtId="10" fontId="36" fillId="0" borderId="39" xfId="0" applyNumberFormat="1" applyFont="1" applyBorder="1" applyAlignment="1" applyProtection="1">
      <alignment horizontal="center" vertical="center"/>
      <protection/>
    </xf>
    <xf numFmtId="10" fontId="36" fillId="0" borderId="24" xfId="0" applyNumberFormat="1" applyFont="1" applyBorder="1" applyAlignment="1" applyProtection="1">
      <alignment horizontal="center" vertical="center"/>
      <protection/>
    </xf>
    <xf numFmtId="10" fontId="36" fillId="0" borderId="40" xfId="0" applyNumberFormat="1" applyFont="1" applyBorder="1" applyAlignment="1" applyProtection="1">
      <alignment horizontal="center" vertical="center"/>
      <protection/>
    </xf>
    <xf numFmtId="10" fontId="36" fillId="0" borderId="27" xfId="0" applyNumberFormat="1" applyFont="1" applyBorder="1" applyAlignment="1" applyProtection="1">
      <alignment horizontal="center" vertical="center"/>
      <protection/>
    </xf>
    <xf numFmtId="10" fontId="36" fillId="0" borderId="28" xfId="0" applyNumberFormat="1" applyFont="1" applyBorder="1" applyAlignment="1" applyProtection="1">
      <alignment horizontal="center" vertical="center"/>
      <protection/>
    </xf>
    <xf numFmtId="3" fontId="5" fillId="0" borderId="2" xfId="18" applyNumberFormat="1" applyFont="1" applyFill="1" applyBorder="1" applyAlignment="1" applyProtection="1">
      <alignment horizontal="center" vertical="center" textRotation="90" wrapText="1"/>
      <protection/>
    </xf>
    <xf numFmtId="3" fontId="5" fillId="0" borderId="33" xfId="18" applyNumberFormat="1" applyFont="1" applyFill="1" applyBorder="1" applyAlignment="1" applyProtection="1">
      <alignment horizontal="center" vertical="center" textRotation="90" wrapText="1"/>
      <protection/>
    </xf>
    <xf numFmtId="3" fontId="8" fillId="0" borderId="2" xfId="18" applyNumberFormat="1" applyFont="1" applyFill="1" applyBorder="1" applyAlignment="1" applyProtection="1">
      <alignment horizontal="center" vertical="center" textRotation="90"/>
      <protection/>
    </xf>
    <xf numFmtId="3" fontId="8" fillId="0" borderId="33" xfId="18" applyNumberFormat="1" applyFont="1" applyFill="1" applyBorder="1" applyAlignment="1" applyProtection="1">
      <alignment horizontal="center" vertical="center" textRotation="90"/>
      <protection/>
    </xf>
    <xf numFmtId="3" fontId="10" fillId="0" borderId="19" xfId="18" applyNumberFormat="1" applyFont="1" applyFill="1" applyBorder="1" applyAlignment="1" applyProtection="1">
      <alignment horizontal="center" vertical="center" textRotation="90" wrapText="1"/>
      <protection/>
    </xf>
    <xf numFmtId="3" fontId="10" fillId="0" borderId="41" xfId="18" applyNumberFormat="1" applyFont="1" applyFill="1" applyBorder="1" applyAlignment="1" applyProtection="1">
      <alignment horizontal="center" vertical="center" textRotation="90" wrapText="1"/>
      <protection/>
    </xf>
    <xf numFmtId="3" fontId="26" fillId="4" borderId="0" xfId="0" applyNumberFormat="1" applyFont="1" applyFill="1" applyAlignment="1" applyProtection="1">
      <alignment horizontal="center" vertical="center"/>
      <protection/>
    </xf>
    <xf numFmtId="3" fontId="38" fillId="0" borderId="42" xfId="0" applyNumberFormat="1" applyFont="1" applyFill="1" applyBorder="1" applyAlignment="1" applyProtection="1">
      <alignment horizontal="center" vertical="justify" wrapText="1"/>
      <protection/>
    </xf>
    <xf numFmtId="3" fontId="44" fillId="0" borderId="23" xfId="18" applyNumberFormat="1" applyFont="1" applyFill="1" applyBorder="1" applyAlignment="1" applyProtection="1">
      <alignment horizontal="center" vertical="center" wrapText="1"/>
      <protection/>
    </xf>
    <xf numFmtId="3" fontId="44" fillId="0" borderId="39" xfId="18" applyNumberFormat="1" applyFont="1" applyFill="1" applyBorder="1" applyAlignment="1" applyProtection="1">
      <alignment horizontal="center" vertical="center" wrapText="1"/>
      <protection/>
    </xf>
    <xf numFmtId="3" fontId="44" fillId="0" borderId="24" xfId="18" applyNumberFormat="1" applyFont="1" applyFill="1" applyBorder="1" applyAlignment="1" applyProtection="1">
      <alignment horizontal="center" vertical="center" wrapText="1"/>
      <protection/>
    </xf>
    <xf numFmtId="3" fontId="45" fillId="0" borderId="23" xfId="18" applyNumberFormat="1" applyFont="1" applyFill="1" applyBorder="1" applyAlignment="1" applyProtection="1">
      <alignment horizontal="center" vertical="center" wrapText="1"/>
      <protection/>
    </xf>
    <xf numFmtId="3" fontId="45" fillId="0" borderId="39" xfId="18" applyNumberFormat="1" applyFont="1" applyFill="1" applyBorder="1" applyAlignment="1" applyProtection="1">
      <alignment horizontal="center" vertical="center" wrapText="1"/>
      <protection/>
    </xf>
    <xf numFmtId="3" fontId="45" fillId="0" borderId="24" xfId="18" applyNumberFormat="1" applyFont="1" applyFill="1" applyBorder="1" applyAlignment="1" applyProtection="1">
      <alignment horizontal="center" vertical="center" wrapText="1"/>
      <protection/>
    </xf>
    <xf numFmtId="3" fontId="8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3" fontId="30" fillId="0" borderId="0" xfId="18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LISTE CAMERA NEL V.C.O.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33525"/>
          <c:w val="0.6245"/>
          <c:h val="0.40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339966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3366FF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Pt>
            <c:idx val="1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DEM.CRISTIANA
NUOVO PSI
742
0,7%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'CAMERA 2008'!$BG$86:$BV$86</c:f>
              <c:strCache>
                <c:ptCount val="16"/>
                <c:pt idx="0">
                  <c:v>DI PIETRO ITALIA DEI VALORI</c:v>
                </c:pt>
                <c:pt idx="1">
                  <c:v>PARTITO DEMOCRATICO</c:v>
                </c:pt>
                <c:pt idx="2">
                  <c:v>UNIONE DI CENTRO</c:v>
                </c:pt>
                <c:pt idx="3">
                  <c:v>IL POPOLO DELLA LIBERTA'</c:v>
                </c:pt>
                <c:pt idx="4">
                  <c:v>LEGA NORD</c:v>
                </c:pt>
                <c:pt idx="5">
                  <c:v>ASS.DIFESA DELLA VITA ABORTO?NO GRAZIE</c:v>
                </c:pt>
                <c:pt idx="6">
                  <c:v>UNIONE DEMOCRATICA PER I CONSUMATORI</c:v>
                </c:pt>
                <c:pt idx="7">
                  <c:v>PARTITO SOCIALISTA</c:v>
                </c:pt>
                <c:pt idx="8">
                  <c:v>LA DESTRA - FIAMMA TRICOLORE</c:v>
                </c:pt>
                <c:pt idx="9">
                  <c:v>M.E.D.A.</c:v>
                </c:pt>
                <c:pt idx="10">
                  <c:v>P.LIBERALE ITALIANO</c:v>
                </c:pt>
                <c:pt idx="11">
                  <c:v>LISTA DEI GRILLI PARLANTI</c:v>
                </c:pt>
                <c:pt idx="12">
                  <c:v>SINISTRA CRITICA</c:v>
                </c:pt>
                <c:pt idx="13">
                  <c:v>LA SINISTRA L'ARCOBALENO</c:v>
                </c:pt>
                <c:pt idx="14">
                  <c:v>PARTITO COMUNISTA DEI LAVORATORI</c:v>
                </c:pt>
                <c:pt idx="15">
                  <c:v>PER IL BENE COMUNE</c:v>
                </c:pt>
              </c:strCache>
            </c:strRef>
          </c:cat>
          <c:val>
            <c:numRef>
              <c:f>'CAMERA 2008'!$BG$87:$BV$87</c:f>
              <c:numCache>
                <c:ptCount val="16"/>
                <c:pt idx="0">
                  <c:v>3386</c:v>
                </c:pt>
                <c:pt idx="1">
                  <c:v>29434</c:v>
                </c:pt>
                <c:pt idx="2">
                  <c:v>3444</c:v>
                </c:pt>
                <c:pt idx="3">
                  <c:v>37676</c:v>
                </c:pt>
                <c:pt idx="4">
                  <c:v>20287</c:v>
                </c:pt>
                <c:pt idx="5">
                  <c:v>308</c:v>
                </c:pt>
                <c:pt idx="6">
                  <c:v>164</c:v>
                </c:pt>
                <c:pt idx="7">
                  <c:v>639</c:v>
                </c:pt>
                <c:pt idx="8">
                  <c:v>2109</c:v>
                </c:pt>
                <c:pt idx="9">
                  <c:v>149</c:v>
                </c:pt>
                <c:pt idx="10">
                  <c:v>249</c:v>
                </c:pt>
                <c:pt idx="11">
                  <c:v>418</c:v>
                </c:pt>
                <c:pt idx="12">
                  <c:v>434</c:v>
                </c:pt>
                <c:pt idx="13">
                  <c:v>3140</c:v>
                </c:pt>
                <c:pt idx="14">
                  <c:v>581</c:v>
                </c:pt>
                <c:pt idx="15">
                  <c:v>354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83"/>
          <c:w val="0.30975"/>
          <c:h val="0.5675"/>
        </c:manualLayout>
      </c:layout>
      <c:overlay val="0"/>
      <c:txPr>
        <a:bodyPr vert="horz" rot="0"/>
        <a:lstStyle/>
        <a:p>
          <a:pPr>
            <a:defRPr lang="en-US" cap="none" sz="23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25" b="1" i="0" u="none" baseline="0">
                <a:latin typeface="Arial"/>
                <a:ea typeface="Arial"/>
                <a:cs typeface="Arial"/>
              </a:rPr>
              <a:t>COALIZIONI CAMERA NEL V.C.O.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335"/>
          <c:w val="0.62775"/>
          <c:h val="0.405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  <c:spPr>
              <a:solidFill>
                <a:srgbClr val="339966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3366FF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Pt>
            <c:idx val="1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DEM.CRISTIANA
NUOVO PSI
742
0,7%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'CAMERA 2008'!$BG$88:$BT$88</c:f>
              <c:strCache>
                <c:ptCount val="14"/>
                <c:pt idx="0">
                  <c:v>VELTRONI</c:v>
                </c:pt>
                <c:pt idx="1">
                  <c:v>CASINI</c:v>
                </c:pt>
                <c:pt idx="2">
                  <c:v>BERLUSCONI</c:v>
                </c:pt>
                <c:pt idx="3">
                  <c:v>FERRARA</c:v>
                </c:pt>
                <c:pt idx="4">
                  <c:v>DE VITA</c:v>
                </c:pt>
                <c:pt idx="5">
                  <c:v>BOSELLI</c:v>
                </c:pt>
                <c:pt idx="6">
                  <c:v>SANTANCHE'</c:v>
                </c:pt>
                <c:pt idx="7">
                  <c:v>RIBOLDI</c:v>
                </c:pt>
                <c:pt idx="8">
                  <c:v>DE LUCA</c:v>
                </c:pt>
                <c:pt idx="9">
                  <c:v>RABELLINO</c:v>
                </c:pt>
                <c:pt idx="10">
                  <c:v>D'ANGELI</c:v>
                </c:pt>
                <c:pt idx="11">
                  <c:v>BERTINOTTI</c:v>
                </c:pt>
                <c:pt idx="12">
                  <c:v>FERRANDO</c:v>
                </c:pt>
                <c:pt idx="13">
                  <c:v>MONTANARI</c:v>
                </c:pt>
              </c:strCache>
            </c:strRef>
          </c:cat>
          <c:val>
            <c:numRef>
              <c:f>'CAMERA 2008'!$BG$89:$BT$89</c:f>
              <c:numCache>
                <c:ptCount val="14"/>
                <c:pt idx="0">
                  <c:v>32820</c:v>
                </c:pt>
                <c:pt idx="1">
                  <c:v>3444</c:v>
                </c:pt>
                <c:pt idx="2">
                  <c:v>57963</c:v>
                </c:pt>
                <c:pt idx="3">
                  <c:v>308</c:v>
                </c:pt>
                <c:pt idx="4">
                  <c:v>164</c:v>
                </c:pt>
                <c:pt idx="5">
                  <c:v>639</c:v>
                </c:pt>
                <c:pt idx="6">
                  <c:v>2109</c:v>
                </c:pt>
                <c:pt idx="7">
                  <c:v>149</c:v>
                </c:pt>
                <c:pt idx="8">
                  <c:v>249</c:v>
                </c:pt>
                <c:pt idx="9">
                  <c:v>418</c:v>
                </c:pt>
                <c:pt idx="10">
                  <c:v>434</c:v>
                </c:pt>
                <c:pt idx="11">
                  <c:v>3140</c:v>
                </c:pt>
                <c:pt idx="12">
                  <c:v>581</c:v>
                </c:pt>
                <c:pt idx="13">
                  <c:v>354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0465"/>
          <c:w val="0.19925"/>
          <c:h val="0.90575"/>
        </c:manualLayout>
      </c:layout>
      <c:overlay val="0"/>
      <c:txPr>
        <a:bodyPr vert="horz" rot="0"/>
        <a:lstStyle/>
        <a:p>
          <a:pPr>
            <a:defRPr lang="en-US" cap="none" sz="23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57150</xdr:rowOff>
    </xdr:from>
    <xdr:to>
      <xdr:col>44</xdr:col>
      <xdr:colOff>95250</xdr:colOff>
      <xdr:row>89</xdr:row>
      <xdr:rowOff>38100</xdr:rowOff>
    </xdr:to>
    <xdr:graphicFrame>
      <xdr:nvGraphicFramePr>
        <xdr:cNvPr id="1" name="Chart 1"/>
        <xdr:cNvGraphicFramePr/>
      </xdr:nvGraphicFramePr>
      <xdr:xfrm>
        <a:off x="152400" y="485775"/>
        <a:ext cx="23412450" cy="1226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90</xdr:row>
      <xdr:rowOff>76200</xdr:rowOff>
    </xdr:from>
    <xdr:to>
      <xdr:col>44</xdr:col>
      <xdr:colOff>38100</xdr:colOff>
      <xdr:row>177</xdr:row>
      <xdr:rowOff>28575</xdr:rowOff>
    </xdr:to>
    <xdr:graphicFrame>
      <xdr:nvGraphicFramePr>
        <xdr:cNvPr id="2" name="Chart 2"/>
        <xdr:cNvGraphicFramePr/>
      </xdr:nvGraphicFramePr>
      <xdr:xfrm>
        <a:off x="171450" y="12934950"/>
        <a:ext cx="23336250" cy="1238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</xdr:row>
      <xdr:rowOff>1266825</xdr:rowOff>
    </xdr:from>
    <xdr:to>
      <xdr:col>1</xdr:col>
      <xdr:colOff>2514600</xdr:colOff>
      <xdr:row>5</xdr:row>
      <xdr:rowOff>1743075</xdr:rowOff>
    </xdr:to>
    <xdr:sp>
      <xdr:nvSpPr>
        <xdr:cNvPr id="1" name="AutoShape 6"/>
        <xdr:cNvSpPr>
          <a:spLocks/>
        </xdr:cNvSpPr>
      </xdr:nvSpPr>
      <xdr:spPr>
        <a:xfrm rot="19266102">
          <a:off x="742950" y="7724775"/>
          <a:ext cx="2247900" cy="476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COMUNI
</a:t>
          </a: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228600</xdr:colOff>
      <xdr:row>1</xdr:row>
      <xdr:rowOff>1476375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286000"/>
          <a:ext cx="1657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619125</xdr:rowOff>
    </xdr:from>
    <xdr:to>
      <xdr:col>3</xdr:col>
      <xdr:colOff>238125</xdr:colOff>
      <xdr:row>5</xdr:row>
      <xdr:rowOff>742950</xdr:rowOff>
    </xdr:to>
    <xdr:sp>
      <xdr:nvSpPr>
        <xdr:cNvPr id="3" name="AutoShape 11"/>
        <xdr:cNvSpPr>
          <a:spLocks/>
        </xdr:cNvSpPr>
      </xdr:nvSpPr>
      <xdr:spPr>
        <a:xfrm>
          <a:off x="76200" y="2905125"/>
          <a:ext cx="3629025" cy="42957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1000" kern="10" spc="0">
              <a:ln w="317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Politiche 2008
Villa Taranto - Verbania</a:t>
          </a:r>
        </a:p>
      </xdr:txBody>
    </xdr:sp>
    <xdr:clientData/>
  </xdr:twoCellAnchor>
  <xdr:twoCellAnchor>
    <xdr:from>
      <xdr:col>1</xdr:col>
      <xdr:colOff>219075</xdr:colOff>
      <xdr:row>86</xdr:row>
      <xdr:rowOff>133350</xdr:rowOff>
    </xdr:from>
    <xdr:to>
      <xdr:col>1</xdr:col>
      <xdr:colOff>2124075</xdr:colOff>
      <xdr:row>86</xdr:row>
      <xdr:rowOff>609600</xdr:rowOff>
    </xdr:to>
    <xdr:sp>
      <xdr:nvSpPr>
        <xdr:cNvPr id="4" name="AutoShape 135"/>
        <xdr:cNvSpPr>
          <a:spLocks/>
        </xdr:cNvSpPr>
      </xdr:nvSpPr>
      <xdr:spPr>
        <a:xfrm>
          <a:off x="695325" y="59569350"/>
          <a:ext cx="19050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FF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TOTALI
</a:t>
          </a:r>
        </a:p>
      </xdr:txBody>
    </xdr:sp>
    <xdr:clientData/>
  </xdr:twoCellAnchor>
  <xdr:twoCellAnchor>
    <xdr:from>
      <xdr:col>47</xdr:col>
      <xdr:colOff>1009650</xdr:colOff>
      <xdr:row>0</xdr:row>
      <xdr:rowOff>285750</xdr:rowOff>
    </xdr:from>
    <xdr:to>
      <xdr:col>49</xdr:col>
      <xdr:colOff>57150</xdr:colOff>
      <xdr:row>0</xdr:row>
      <xdr:rowOff>1076325</xdr:rowOff>
    </xdr:to>
    <xdr:sp>
      <xdr:nvSpPr>
        <xdr:cNvPr id="5" name="TextBox 138"/>
        <xdr:cNvSpPr txBox="1">
          <a:spLocks noChangeArrowheads="1"/>
        </xdr:cNvSpPr>
      </xdr:nvSpPr>
      <xdr:spPr>
        <a:xfrm>
          <a:off x="50282475" y="285750"/>
          <a:ext cx="1200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VILLA
TARANTO
2008</a:t>
          </a:r>
        </a:p>
      </xdr:txBody>
    </xdr:sp>
    <xdr:clientData/>
  </xdr:twoCellAnchor>
  <xdr:twoCellAnchor editAs="oneCell">
    <xdr:from>
      <xdr:col>45</xdr:col>
      <xdr:colOff>704850</xdr:colOff>
      <xdr:row>0</xdr:row>
      <xdr:rowOff>152400</xdr:rowOff>
    </xdr:from>
    <xdr:to>
      <xdr:col>47</xdr:col>
      <xdr:colOff>390525</xdr:colOff>
      <xdr:row>0</xdr:row>
      <xdr:rowOff>1800225</xdr:rowOff>
    </xdr:to>
    <xdr:pic>
      <xdr:nvPicPr>
        <xdr:cNvPr id="6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25025" y="152400"/>
          <a:ext cx="18383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190500</xdr:rowOff>
    </xdr:from>
    <xdr:to>
      <xdr:col>16</xdr:col>
      <xdr:colOff>942975</xdr:colOff>
      <xdr:row>0</xdr:row>
      <xdr:rowOff>1990725</xdr:rowOff>
    </xdr:to>
    <xdr:pic>
      <xdr:nvPicPr>
        <xdr:cNvPr id="7" name="Picture 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25700" y="190500"/>
          <a:ext cx="1590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323850</xdr:colOff>
      <xdr:row>5</xdr:row>
      <xdr:rowOff>533400</xdr:rowOff>
    </xdr:from>
    <xdr:to>
      <xdr:col>19</xdr:col>
      <xdr:colOff>771525</xdr:colOff>
      <xdr:row>5</xdr:row>
      <xdr:rowOff>2105025</xdr:rowOff>
    </xdr:to>
    <xdr:pic>
      <xdr:nvPicPr>
        <xdr:cNvPr id="8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54650" y="6991350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5</xdr:row>
      <xdr:rowOff>495300</xdr:rowOff>
    </xdr:from>
    <xdr:to>
      <xdr:col>21</xdr:col>
      <xdr:colOff>771525</xdr:colOff>
      <xdr:row>5</xdr:row>
      <xdr:rowOff>2105025</xdr:rowOff>
    </xdr:to>
    <xdr:pic>
      <xdr:nvPicPr>
        <xdr:cNvPr id="9" name="Picture 1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288250" y="6953250"/>
          <a:ext cx="15430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304800</xdr:colOff>
      <xdr:row>5</xdr:row>
      <xdr:rowOff>514350</xdr:rowOff>
    </xdr:from>
    <xdr:to>
      <xdr:col>23</xdr:col>
      <xdr:colOff>762000</xdr:colOff>
      <xdr:row>5</xdr:row>
      <xdr:rowOff>2085975</xdr:rowOff>
    </xdr:to>
    <xdr:pic>
      <xdr:nvPicPr>
        <xdr:cNvPr id="10" name="Picture 1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40900" y="6972300"/>
          <a:ext cx="15335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5</xdr:row>
      <xdr:rowOff>495300</xdr:rowOff>
    </xdr:from>
    <xdr:to>
      <xdr:col>25</xdr:col>
      <xdr:colOff>771525</xdr:colOff>
      <xdr:row>5</xdr:row>
      <xdr:rowOff>2066925</xdr:rowOff>
    </xdr:to>
    <xdr:pic>
      <xdr:nvPicPr>
        <xdr:cNvPr id="11" name="Picture 1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593550" y="6953250"/>
          <a:ext cx="1543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266700</xdr:colOff>
      <xdr:row>5</xdr:row>
      <xdr:rowOff>438150</xdr:rowOff>
    </xdr:from>
    <xdr:to>
      <xdr:col>27</xdr:col>
      <xdr:colOff>819150</xdr:colOff>
      <xdr:row>5</xdr:row>
      <xdr:rowOff>2143125</xdr:rowOff>
    </xdr:to>
    <xdr:pic>
      <xdr:nvPicPr>
        <xdr:cNvPr id="12" name="Picture 1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708100" y="6896100"/>
          <a:ext cx="16287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266700</xdr:colOff>
      <xdr:row>5</xdr:row>
      <xdr:rowOff>495300</xdr:rowOff>
    </xdr:from>
    <xdr:to>
      <xdr:col>49</xdr:col>
      <xdr:colOff>819150</xdr:colOff>
      <xdr:row>5</xdr:row>
      <xdr:rowOff>2105025</xdr:rowOff>
    </xdr:to>
    <xdr:pic>
      <xdr:nvPicPr>
        <xdr:cNvPr id="13" name="Picture 1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615850" y="6953250"/>
          <a:ext cx="1628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266700</xdr:colOff>
      <xdr:row>5</xdr:row>
      <xdr:rowOff>457200</xdr:rowOff>
    </xdr:from>
    <xdr:to>
      <xdr:col>29</xdr:col>
      <xdr:colOff>819150</xdr:colOff>
      <xdr:row>5</xdr:row>
      <xdr:rowOff>2143125</xdr:rowOff>
    </xdr:to>
    <xdr:pic>
      <xdr:nvPicPr>
        <xdr:cNvPr id="14" name="Picture 1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0" y="691515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304800</xdr:colOff>
      <xdr:row>5</xdr:row>
      <xdr:rowOff>514350</xdr:rowOff>
    </xdr:from>
    <xdr:to>
      <xdr:col>31</xdr:col>
      <xdr:colOff>800100</xdr:colOff>
      <xdr:row>5</xdr:row>
      <xdr:rowOff>2095500</xdr:rowOff>
    </xdr:to>
    <xdr:pic>
      <xdr:nvPicPr>
        <xdr:cNvPr id="15" name="Picture 1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108650" y="6972300"/>
          <a:ext cx="1571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304800</xdr:colOff>
      <xdr:row>5</xdr:row>
      <xdr:rowOff>495300</xdr:rowOff>
    </xdr:from>
    <xdr:to>
      <xdr:col>33</xdr:col>
      <xdr:colOff>771525</xdr:colOff>
      <xdr:row>5</xdr:row>
      <xdr:rowOff>2076450</xdr:rowOff>
    </xdr:to>
    <xdr:pic>
      <xdr:nvPicPr>
        <xdr:cNvPr id="16" name="Picture 1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261300" y="6953250"/>
          <a:ext cx="15430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323850</xdr:colOff>
      <xdr:row>5</xdr:row>
      <xdr:rowOff>495300</xdr:rowOff>
    </xdr:from>
    <xdr:to>
      <xdr:col>35</xdr:col>
      <xdr:colOff>771525</xdr:colOff>
      <xdr:row>5</xdr:row>
      <xdr:rowOff>2066925</xdr:rowOff>
    </xdr:to>
    <xdr:pic>
      <xdr:nvPicPr>
        <xdr:cNvPr id="17" name="Picture 1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0" y="6953250"/>
          <a:ext cx="15811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285750</xdr:colOff>
      <xdr:row>5</xdr:row>
      <xdr:rowOff>514350</xdr:rowOff>
    </xdr:from>
    <xdr:to>
      <xdr:col>37</xdr:col>
      <xdr:colOff>733425</xdr:colOff>
      <xdr:row>5</xdr:row>
      <xdr:rowOff>2085975</xdr:rowOff>
    </xdr:to>
    <xdr:pic>
      <xdr:nvPicPr>
        <xdr:cNvPr id="18" name="Picture 1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604700" y="6972300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342900</xdr:colOff>
      <xdr:row>5</xdr:row>
      <xdr:rowOff>495300</xdr:rowOff>
    </xdr:from>
    <xdr:to>
      <xdr:col>39</xdr:col>
      <xdr:colOff>771525</xdr:colOff>
      <xdr:row>5</xdr:row>
      <xdr:rowOff>2076450</xdr:rowOff>
    </xdr:to>
    <xdr:pic>
      <xdr:nvPicPr>
        <xdr:cNvPr id="19" name="Picture 1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814500" y="6953250"/>
          <a:ext cx="15621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285750</xdr:colOff>
      <xdr:row>5</xdr:row>
      <xdr:rowOff>495300</xdr:rowOff>
    </xdr:from>
    <xdr:to>
      <xdr:col>41</xdr:col>
      <xdr:colOff>762000</xdr:colOff>
      <xdr:row>5</xdr:row>
      <xdr:rowOff>2076450</xdr:rowOff>
    </xdr:to>
    <xdr:pic>
      <xdr:nvPicPr>
        <xdr:cNvPr id="20" name="Picture 1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967150" y="6953250"/>
          <a:ext cx="1552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285750</xdr:colOff>
      <xdr:row>5</xdr:row>
      <xdr:rowOff>495300</xdr:rowOff>
    </xdr:from>
    <xdr:to>
      <xdr:col>43</xdr:col>
      <xdr:colOff>800100</xdr:colOff>
      <xdr:row>5</xdr:row>
      <xdr:rowOff>2105025</xdr:rowOff>
    </xdr:to>
    <xdr:pic>
      <xdr:nvPicPr>
        <xdr:cNvPr id="21" name="Picture 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119800" y="6953250"/>
          <a:ext cx="15906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5</xdr:row>
      <xdr:rowOff>514350</xdr:rowOff>
    </xdr:from>
    <xdr:to>
      <xdr:col>45</xdr:col>
      <xdr:colOff>733425</xdr:colOff>
      <xdr:row>5</xdr:row>
      <xdr:rowOff>2085975</xdr:rowOff>
    </xdr:to>
    <xdr:pic>
      <xdr:nvPicPr>
        <xdr:cNvPr id="22" name="Picture 17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329600" y="6972300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304800</xdr:colOff>
      <xdr:row>5</xdr:row>
      <xdr:rowOff>495300</xdr:rowOff>
    </xdr:from>
    <xdr:to>
      <xdr:col>47</xdr:col>
      <xdr:colOff>762000</xdr:colOff>
      <xdr:row>5</xdr:row>
      <xdr:rowOff>2105025</xdr:rowOff>
    </xdr:to>
    <xdr:pic>
      <xdr:nvPicPr>
        <xdr:cNvPr id="23" name="Picture 1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501300" y="6953250"/>
          <a:ext cx="1533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1"/>
  <sheetViews>
    <sheetView zoomScale="50" zoomScaleNormal="50" workbookViewId="0" topLeftCell="A88">
      <selection activeCell="V331" sqref="V331"/>
    </sheetView>
  </sheetViews>
  <sheetFormatPr defaultColWidth="9.33203125" defaultRowHeight="11.25"/>
  <sheetData/>
  <printOptions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V183"/>
  <sheetViews>
    <sheetView showGridLines="0" tabSelected="1" zoomScale="40" zoomScaleNormal="40" zoomScaleSheetLayoutView="40" workbookViewId="0" topLeftCell="A1">
      <pane xSplit="2" ySplit="7" topLeftCell="C74" activePane="bottomRight" state="frozen"/>
      <selection pane="topLeft" activeCell="A1" sqref="A1"/>
      <selection pane="topRight" activeCell="A1" sqref="A1"/>
      <selection pane="bottomLeft" activeCell="A5" sqref="A5"/>
      <selection pane="bottomRight" activeCell="BB79" sqref="BB79"/>
    </sheetView>
  </sheetViews>
  <sheetFormatPr defaultColWidth="9.33203125" defaultRowHeight="11.25"/>
  <cols>
    <col min="1" max="1" width="8.33203125" style="2" bestFit="1" customWidth="1"/>
    <col min="2" max="2" width="50.83203125" style="12" customWidth="1"/>
    <col min="3" max="3" width="1.5" style="12" customWidth="1"/>
    <col min="4" max="4" width="12.33203125" style="7" bestFit="1" customWidth="1"/>
    <col min="5" max="5" width="12.66015625" style="2" bestFit="1" customWidth="1"/>
    <col min="6" max="6" width="20.83203125" style="2" hidden="1" customWidth="1"/>
    <col min="7" max="7" width="20.83203125" style="2" customWidth="1"/>
    <col min="8" max="9" width="17.66015625" style="2" customWidth="1"/>
    <col min="10" max="10" width="20.83203125" style="11" customWidth="1"/>
    <col min="11" max="11" width="19.16015625" style="22" bestFit="1" customWidth="1"/>
    <col min="12" max="12" width="23" style="11" bestFit="1" customWidth="1"/>
    <col min="13" max="13" width="20.83203125" style="22" bestFit="1" customWidth="1"/>
    <col min="14" max="14" width="16.5" style="11" bestFit="1" customWidth="1"/>
    <col min="15" max="15" width="20.83203125" style="22" bestFit="1" customWidth="1"/>
    <col min="16" max="16" width="13" style="2" bestFit="1" customWidth="1"/>
    <col min="17" max="17" width="20.83203125" style="24" bestFit="1" customWidth="1"/>
    <col min="18" max="18" width="15.16015625" style="2" customWidth="1"/>
    <col min="19" max="28" width="18.83203125" style="2" customWidth="1"/>
    <col min="29" max="29" width="19.83203125" style="2" bestFit="1" customWidth="1"/>
    <col min="30" max="34" width="18.83203125" style="2" customWidth="1"/>
    <col min="35" max="35" width="19.83203125" style="2" bestFit="1" customWidth="1"/>
    <col min="36" max="38" width="18.83203125" style="2" customWidth="1"/>
    <col min="39" max="39" width="19.83203125" style="2" bestFit="1" customWidth="1"/>
    <col min="40" max="44" width="18.83203125" style="2" customWidth="1"/>
    <col min="45" max="45" width="19.83203125" style="2" bestFit="1" customWidth="1"/>
    <col min="46" max="50" width="18.83203125" style="2" customWidth="1"/>
    <col min="51" max="51" width="5.83203125" style="2" customWidth="1"/>
    <col min="52" max="52" width="24.5" style="30" customWidth="1"/>
    <col min="53" max="53" width="24.83203125" style="30" customWidth="1"/>
    <col min="54" max="54" width="5.83203125" style="2" customWidth="1"/>
    <col min="55" max="55" width="22.33203125" style="29" customWidth="1"/>
    <col min="56" max="56" width="20.83203125" style="29" customWidth="1"/>
    <col min="57" max="57" width="23.83203125" style="29" customWidth="1"/>
    <col min="58" max="58" width="25.5" style="0" customWidth="1"/>
    <col min="59" max="63" width="20.83203125" style="2" customWidth="1"/>
    <col min="64" max="64" width="25.5" style="2" customWidth="1"/>
    <col min="65" max="65" width="25.83203125" style="2" customWidth="1"/>
    <col min="66" max="66" width="20.83203125" style="2" customWidth="1"/>
    <col min="67" max="67" width="23.83203125" style="2" customWidth="1"/>
    <col min="68" max="72" width="20.83203125" style="2" customWidth="1"/>
    <col min="73" max="73" width="24.16015625" style="2" customWidth="1"/>
    <col min="74" max="74" width="20.83203125" style="2" customWidth="1"/>
    <col min="75" max="16384" width="9.33203125" style="2" customWidth="1"/>
  </cols>
  <sheetData>
    <row r="1" spans="1:58" s="45" customFormat="1" ht="180" customHeight="1">
      <c r="A1" s="44"/>
      <c r="B1" s="211" t="s">
        <v>90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Z1" s="46"/>
      <c r="BA1" s="46"/>
      <c r="BF1" s="47"/>
    </row>
    <row r="2" spans="1:50" ht="180" customHeight="1">
      <c r="A2" s="43"/>
      <c r="B2" s="212" t="s">
        <v>117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</row>
    <row r="3" spans="1:50" ht="49.5" customHeight="1" thickBot="1">
      <c r="A3" s="4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ht="49.5" customHeight="1">
      <c r="A4" s="4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04" t="s">
        <v>121</v>
      </c>
      <c r="T4" s="205"/>
      <c r="U4" s="205"/>
      <c r="V4" s="206"/>
      <c r="W4" s="147" t="s">
        <v>122</v>
      </c>
      <c r="X4" s="148"/>
      <c r="Y4" s="207" t="s">
        <v>116</v>
      </c>
      <c r="Z4" s="208"/>
      <c r="AA4" s="208"/>
      <c r="AB4" s="209"/>
      <c r="AC4" s="147" t="s">
        <v>123</v>
      </c>
      <c r="AD4" s="148"/>
      <c r="AE4" s="147" t="s">
        <v>124</v>
      </c>
      <c r="AF4" s="148"/>
      <c r="AG4" s="149" t="s">
        <v>125</v>
      </c>
      <c r="AH4" s="150"/>
      <c r="AI4" s="147" t="s">
        <v>126</v>
      </c>
      <c r="AJ4" s="148"/>
      <c r="AK4" s="147" t="s">
        <v>127</v>
      </c>
      <c r="AL4" s="148"/>
      <c r="AM4" s="147" t="s">
        <v>128</v>
      </c>
      <c r="AN4" s="148"/>
      <c r="AO4" s="147" t="s">
        <v>129</v>
      </c>
      <c r="AP4" s="148"/>
      <c r="AQ4" s="147" t="s">
        <v>130</v>
      </c>
      <c r="AR4" s="148"/>
      <c r="AS4" s="147" t="s">
        <v>131</v>
      </c>
      <c r="AT4" s="148"/>
      <c r="AU4" s="147" t="s">
        <v>132</v>
      </c>
      <c r="AV4" s="148"/>
      <c r="AW4" s="149" t="s">
        <v>133</v>
      </c>
      <c r="AX4" s="150"/>
    </row>
    <row r="5" spans="1:58" s="86" customFormat="1" ht="49.5" customHeight="1" thickBot="1">
      <c r="A5" s="83"/>
      <c r="B5" s="84"/>
      <c r="C5" s="84"/>
      <c r="D5" s="85">
        <f>D87</f>
        <v>233</v>
      </c>
      <c r="E5" s="85">
        <f>233-G5</f>
        <v>233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155">
        <f>V86</f>
        <v>0.31934768224808313</v>
      </c>
      <c r="T5" s="156"/>
      <c r="U5" s="156"/>
      <c r="V5" s="157"/>
      <c r="W5" s="161">
        <f>X87</f>
        <v>0.033511073054917684</v>
      </c>
      <c r="X5" s="162"/>
      <c r="Y5" s="158">
        <f>AB86</f>
        <v>0.5639960300470945</v>
      </c>
      <c r="Z5" s="159"/>
      <c r="AA5" s="159"/>
      <c r="AB5" s="160"/>
      <c r="AC5" s="161">
        <f>AD87</f>
        <v>0.0029969252325536136</v>
      </c>
      <c r="AD5" s="162"/>
      <c r="AE5" s="161">
        <f>AF87</f>
        <v>0.0015957653835675086</v>
      </c>
      <c r="AF5" s="162"/>
      <c r="AG5" s="161">
        <f>AH87</f>
        <v>0.006217646829875842</v>
      </c>
      <c r="AH5" s="162"/>
      <c r="AI5" s="161">
        <f>AJ87</f>
        <v>0.020521153621608997</v>
      </c>
      <c r="AJ5" s="162"/>
      <c r="AK5" s="161">
        <f>AL87</f>
        <v>0.001449811232631456</v>
      </c>
      <c r="AL5" s="162"/>
      <c r="AM5" s="161">
        <f>AN87</f>
        <v>0.0024228389055384737</v>
      </c>
      <c r="AN5" s="162"/>
      <c r="AO5" s="161">
        <f>AP87</f>
        <v>0.0040672556727513335</v>
      </c>
      <c r="AP5" s="162"/>
      <c r="AQ5" s="161">
        <f>AR87</f>
        <v>0.004222940100416456</v>
      </c>
      <c r="AR5" s="162"/>
      <c r="AS5" s="161">
        <f>AT87</f>
        <v>0.03055306892928035</v>
      </c>
      <c r="AT5" s="162"/>
      <c r="AU5" s="161">
        <f>AV87</f>
        <v>0.005653290779589771</v>
      </c>
      <c r="AV5" s="162"/>
      <c r="AW5" s="161">
        <f>AX87</f>
        <v>0.0034445179620908417</v>
      </c>
      <c r="AX5" s="162"/>
      <c r="AZ5" s="87"/>
      <c r="BA5" s="87"/>
      <c r="BF5" s="88"/>
    </row>
    <row r="6" spans="1:58" ht="174.75" customHeight="1">
      <c r="A6" s="3"/>
      <c r="B6" s="176"/>
      <c r="C6" s="137"/>
      <c r="D6" s="180" t="s">
        <v>88</v>
      </c>
      <c r="E6" s="180" t="s">
        <v>75</v>
      </c>
      <c r="F6" s="210" t="s">
        <v>150</v>
      </c>
      <c r="G6" s="182" t="s">
        <v>76</v>
      </c>
      <c r="H6" s="186" t="s">
        <v>77</v>
      </c>
      <c r="I6" s="187"/>
      <c r="J6" s="188"/>
      <c r="K6" s="178" t="s">
        <v>81</v>
      </c>
      <c r="L6" s="198" t="s">
        <v>78</v>
      </c>
      <c r="M6" s="178" t="s">
        <v>85</v>
      </c>
      <c r="N6" s="196" t="s">
        <v>79</v>
      </c>
      <c r="O6" s="178" t="s">
        <v>86</v>
      </c>
      <c r="P6" s="196" t="s">
        <v>80</v>
      </c>
      <c r="Q6" s="178" t="s">
        <v>82</v>
      </c>
      <c r="R6" s="200" t="s">
        <v>87</v>
      </c>
      <c r="S6" s="189" t="s">
        <v>91</v>
      </c>
      <c r="T6" s="169"/>
      <c r="U6" s="169" t="s">
        <v>92</v>
      </c>
      <c r="V6" s="170"/>
      <c r="W6" s="139" t="s">
        <v>93</v>
      </c>
      <c r="X6" s="168"/>
      <c r="Y6" s="173" t="s">
        <v>94</v>
      </c>
      <c r="Z6" s="171"/>
      <c r="AA6" s="171" t="s">
        <v>95</v>
      </c>
      <c r="AB6" s="172"/>
      <c r="AC6" s="139" t="s">
        <v>96</v>
      </c>
      <c r="AD6" s="168"/>
      <c r="AE6" s="139" t="s">
        <v>97</v>
      </c>
      <c r="AF6" s="168"/>
      <c r="AG6" s="139" t="s">
        <v>98</v>
      </c>
      <c r="AH6" s="168"/>
      <c r="AI6" s="167" t="s">
        <v>99</v>
      </c>
      <c r="AJ6" s="168"/>
      <c r="AK6" s="139" t="s">
        <v>100</v>
      </c>
      <c r="AL6" s="203"/>
      <c r="AM6" s="139" t="s">
        <v>101</v>
      </c>
      <c r="AN6" s="168"/>
      <c r="AO6" s="139" t="s">
        <v>102</v>
      </c>
      <c r="AP6" s="203"/>
      <c r="AQ6" s="139" t="s">
        <v>103</v>
      </c>
      <c r="AR6" s="168"/>
      <c r="AS6" s="139" t="s">
        <v>104</v>
      </c>
      <c r="AT6" s="168"/>
      <c r="AU6" s="139" t="s">
        <v>105</v>
      </c>
      <c r="AV6" s="168"/>
      <c r="AW6" s="139" t="s">
        <v>106</v>
      </c>
      <c r="AX6" s="168"/>
      <c r="AZ6" s="202" t="s">
        <v>115</v>
      </c>
      <c r="BA6" s="202"/>
      <c r="BB6" s="202"/>
      <c r="BC6" s="202"/>
      <c r="BD6" s="202"/>
      <c r="BE6" s="202"/>
      <c r="BF6" s="202"/>
    </row>
    <row r="7" spans="1:62" ht="54.75" customHeight="1">
      <c r="A7" s="3"/>
      <c r="B7" s="177"/>
      <c r="C7" s="138"/>
      <c r="D7" s="181"/>
      <c r="E7" s="181"/>
      <c r="F7" s="183"/>
      <c r="G7" s="183"/>
      <c r="H7" s="62" t="s">
        <v>118</v>
      </c>
      <c r="I7" s="62" t="s">
        <v>119</v>
      </c>
      <c r="J7" s="63" t="s">
        <v>120</v>
      </c>
      <c r="K7" s="179"/>
      <c r="L7" s="199"/>
      <c r="M7" s="179"/>
      <c r="N7" s="197"/>
      <c r="O7" s="179"/>
      <c r="P7" s="197"/>
      <c r="Q7" s="179"/>
      <c r="R7" s="201"/>
      <c r="S7" s="37" t="s">
        <v>83</v>
      </c>
      <c r="T7" s="4" t="s">
        <v>84</v>
      </c>
      <c r="U7" s="5" t="s">
        <v>83</v>
      </c>
      <c r="V7" s="38" t="s">
        <v>84</v>
      </c>
      <c r="W7" s="39" t="s">
        <v>83</v>
      </c>
      <c r="X7" s="38" t="s">
        <v>84</v>
      </c>
      <c r="Y7" s="39" t="s">
        <v>83</v>
      </c>
      <c r="Z7" s="6" t="s">
        <v>84</v>
      </c>
      <c r="AA7" s="1" t="s">
        <v>83</v>
      </c>
      <c r="AB7" s="38" t="s">
        <v>84</v>
      </c>
      <c r="AC7" s="39" t="s">
        <v>83</v>
      </c>
      <c r="AD7" s="38" t="s">
        <v>84</v>
      </c>
      <c r="AE7" s="37" t="s">
        <v>83</v>
      </c>
      <c r="AF7" s="58" t="s">
        <v>84</v>
      </c>
      <c r="AG7" s="59" t="s">
        <v>83</v>
      </c>
      <c r="AH7" s="38" t="s">
        <v>84</v>
      </c>
      <c r="AI7" s="56" t="s">
        <v>83</v>
      </c>
      <c r="AJ7" s="38" t="s">
        <v>84</v>
      </c>
      <c r="AK7" s="39" t="s">
        <v>83</v>
      </c>
      <c r="AL7" s="61" t="s">
        <v>84</v>
      </c>
      <c r="AM7" s="39" t="s">
        <v>83</v>
      </c>
      <c r="AN7" s="38" t="s">
        <v>84</v>
      </c>
      <c r="AO7" s="39" t="s">
        <v>83</v>
      </c>
      <c r="AP7" s="61" t="s">
        <v>84</v>
      </c>
      <c r="AQ7" s="37" t="s">
        <v>83</v>
      </c>
      <c r="AR7" s="58" t="s">
        <v>84</v>
      </c>
      <c r="AS7" s="59" t="s">
        <v>83</v>
      </c>
      <c r="AT7" s="38" t="s">
        <v>84</v>
      </c>
      <c r="AU7" s="59" t="s">
        <v>83</v>
      </c>
      <c r="AV7" s="38" t="s">
        <v>84</v>
      </c>
      <c r="AW7" s="39" t="s">
        <v>83</v>
      </c>
      <c r="AX7" s="38" t="s">
        <v>84</v>
      </c>
      <c r="AZ7" s="32" t="s">
        <v>107</v>
      </c>
      <c r="BA7" s="32" t="s">
        <v>108</v>
      </c>
      <c r="BC7" s="33" t="s">
        <v>109</v>
      </c>
      <c r="BD7" s="32" t="s">
        <v>110</v>
      </c>
      <c r="BE7" s="112" t="s">
        <v>111</v>
      </c>
      <c r="BF7" s="111" t="s">
        <v>112</v>
      </c>
      <c r="BJ7" s="49"/>
    </row>
    <row r="8" spans="1:58" s="15" customFormat="1" ht="49.5" customHeight="1">
      <c r="A8" s="13">
        <v>1</v>
      </c>
      <c r="B8" s="14" t="s">
        <v>0</v>
      </c>
      <c r="C8" s="14">
        <f>E8-D8</f>
        <v>0</v>
      </c>
      <c r="D8" s="66">
        <v>1</v>
      </c>
      <c r="E8" s="65">
        <v>1</v>
      </c>
      <c r="F8" s="65">
        <f>IF(J8&lt;&gt;0,G8,0)</f>
        <v>463</v>
      </c>
      <c r="G8" s="65">
        <v>463</v>
      </c>
      <c r="H8" s="140">
        <v>178</v>
      </c>
      <c r="I8" s="140">
        <v>200</v>
      </c>
      <c r="J8" s="141">
        <f>SUM(H8:I8)</f>
        <v>378</v>
      </c>
      <c r="K8" s="99">
        <f>(J8/G8)</f>
        <v>0.816414686825054</v>
      </c>
      <c r="L8" s="119">
        <v>362</v>
      </c>
      <c r="M8" s="99">
        <f>(L8/J8)</f>
        <v>0.9576719576719577</v>
      </c>
      <c r="N8" s="119">
        <v>6</v>
      </c>
      <c r="O8" s="99">
        <f>(N8/J8)</f>
        <v>0.015873015873015872</v>
      </c>
      <c r="P8" s="119">
        <v>10</v>
      </c>
      <c r="Q8" s="99">
        <f>(P8/J8)</f>
        <v>0.026455026455026454</v>
      </c>
      <c r="R8" s="122">
        <v>0</v>
      </c>
      <c r="S8" s="127">
        <v>23</v>
      </c>
      <c r="T8" s="89">
        <f>(S8/$L8)</f>
        <v>0.06353591160220995</v>
      </c>
      <c r="U8" s="116">
        <v>108</v>
      </c>
      <c r="V8" s="91">
        <f>(U8/$L8)</f>
        <v>0.2983425414364641</v>
      </c>
      <c r="W8" s="130">
        <v>9</v>
      </c>
      <c r="X8" s="91">
        <f>(W8/$L8)</f>
        <v>0.024861878453038673</v>
      </c>
      <c r="Y8" s="130">
        <v>104</v>
      </c>
      <c r="Z8" s="93">
        <f>(Y8/$L8)</f>
        <v>0.287292817679558</v>
      </c>
      <c r="AA8" s="116">
        <v>99</v>
      </c>
      <c r="AB8" s="91">
        <f>(AA8/$L8)</f>
        <v>0.27348066298342544</v>
      </c>
      <c r="AC8" s="130">
        <v>2</v>
      </c>
      <c r="AD8" s="91">
        <f>(AC8/$L8)</f>
        <v>0.0055248618784530384</v>
      </c>
      <c r="AE8" s="127">
        <v>0</v>
      </c>
      <c r="AF8" s="95">
        <f>(AE8/$L8)</f>
        <v>0</v>
      </c>
      <c r="AG8" s="130">
        <v>3</v>
      </c>
      <c r="AH8" s="91">
        <f>(AG8/$L8)</f>
        <v>0.008287292817679558</v>
      </c>
      <c r="AI8" s="135">
        <v>8</v>
      </c>
      <c r="AJ8" s="91">
        <f>(AI8/$L8)</f>
        <v>0.022099447513812154</v>
      </c>
      <c r="AK8" s="130">
        <v>0</v>
      </c>
      <c r="AL8" s="97">
        <f>(AK8/$L8)</f>
        <v>0</v>
      </c>
      <c r="AM8" s="130">
        <v>0</v>
      </c>
      <c r="AN8" s="91">
        <f>(AM8/$L8)</f>
        <v>0</v>
      </c>
      <c r="AO8" s="130">
        <v>2</v>
      </c>
      <c r="AP8" s="97">
        <f>(AO8/$L8)</f>
        <v>0.0055248618784530384</v>
      </c>
      <c r="AQ8" s="127">
        <v>1</v>
      </c>
      <c r="AR8" s="95">
        <f>(AQ8/$L8)</f>
        <v>0.0027624309392265192</v>
      </c>
      <c r="AS8" s="130">
        <v>2</v>
      </c>
      <c r="AT8" s="91">
        <f>(AS8/$L8)</f>
        <v>0.0055248618784530384</v>
      </c>
      <c r="AU8" s="130">
        <v>1</v>
      </c>
      <c r="AV8" s="91">
        <f>(AU8/$L8)</f>
        <v>0.0027624309392265192</v>
      </c>
      <c r="AW8" s="130">
        <v>0</v>
      </c>
      <c r="AX8" s="91">
        <f>(AW8/$L8)</f>
        <v>0</v>
      </c>
      <c r="AZ8" s="31" t="b">
        <f>IF(J8=BC8,TRUE,FALSE)</f>
        <v>1</v>
      </c>
      <c r="BA8" s="31" t="b">
        <f>IF(L8=BD8,TRUE,FALSE)</f>
        <v>1</v>
      </c>
      <c r="BB8" s="40"/>
      <c r="BC8" s="34">
        <f>SUM(L8,N8,P8,R8)</f>
        <v>378</v>
      </c>
      <c r="BD8" s="34">
        <f>SUM(S8,U8,W8,Y8,AA8,AC8,AE8,AG8,AI8,AK8,AM8,AO8,AQ8,AS8,AU8,AW8)</f>
        <v>362</v>
      </c>
      <c r="BE8" s="34">
        <f>SUM(S8,U8)</f>
        <v>131</v>
      </c>
      <c r="BF8" s="34">
        <f>SUM(Y8,AA8)</f>
        <v>203</v>
      </c>
    </row>
    <row r="9" spans="1:58" s="18" customFormat="1" ht="49.5" customHeight="1">
      <c r="A9" s="16">
        <v>2</v>
      </c>
      <c r="B9" s="17" t="s">
        <v>1</v>
      </c>
      <c r="C9" s="14">
        <f aca="true" t="shared" si="0" ref="C9:C72">E9-D9</f>
        <v>0</v>
      </c>
      <c r="D9" s="68">
        <v>1</v>
      </c>
      <c r="E9" s="64">
        <v>1</v>
      </c>
      <c r="F9" s="64">
        <f aca="true" t="shared" si="1" ref="F9:F72">IF(J9&lt;&gt;0,G9,0)</f>
        <v>364</v>
      </c>
      <c r="G9" s="64">
        <v>364</v>
      </c>
      <c r="H9" s="117">
        <v>147</v>
      </c>
      <c r="I9" s="117">
        <v>163</v>
      </c>
      <c r="J9" s="69">
        <f aca="true" t="shared" si="2" ref="J9:J72">SUM(H9:I9)</f>
        <v>310</v>
      </c>
      <c r="K9" s="100">
        <f aca="true" t="shared" si="3" ref="K9:K72">(J9/G9)</f>
        <v>0.8516483516483516</v>
      </c>
      <c r="L9" s="120">
        <v>300</v>
      </c>
      <c r="M9" s="100">
        <f aca="true" t="shared" si="4" ref="M9:M72">(L9/J9)</f>
        <v>0.967741935483871</v>
      </c>
      <c r="N9" s="120">
        <v>3</v>
      </c>
      <c r="O9" s="100">
        <f aca="true" t="shared" si="5" ref="O9:O72">(N9/J9)</f>
        <v>0.00967741935483871</v>
      </c>
      <c r="P9" s="120">
        <v>7</v>
      </c>
      <c r="Q9" s="100">
        <f aca="true" t="shared" si="6" ref="Q9:Q72">(P9/J9)</f>
        <v>0.02258064516129032</v>
      </c>
      <c r="R9" s="123">
        <v>0</v>
      </c>
      <c r="S9" s="128">
        <v>15</v>
      </c>
      <c r="T9" s="90">
        <f>(S9/$L9)</f>
        <v>0.05</v>
      </c>
      <c r="U9" s="117">
        <v>94</v>
      </c>
      <c r="V9" s="92">
        <f aca="true" t="shared" si="7" ref="V9:V72">(U9/$L9)</f>
        <v>0.31333333333333335</v>
      </c>
      <c r="W9" s="129">
        <v>14</v>
      </c>
      <c r="X9" s="92">
        <f aca="true" t="shared" si="8" ref="X9:X72">(W9/$L9)</f>
        <v>0.04666666666666667</v>
      </c>
      <c r="Y9" s="129">
        <v>96</v>
      </c>
      <c r="Z9" s="94">
        <f aca="true" t="shared" si="9" ref="Z9:Z72">(Y9/$L9)</f>
        <v>0.32</v>
      </c>
      <c r="AA9" s="117">
        <v>57</v>
      </c>
      <c r="AB9" s="92">
        <f aca="true" t="shared" si="10" ref="AB9:AB72">(AA9/$L9)</f>
        <v>0.19</v>
      </c>
      <c r="AC9" s="129">
        <v>0</v>
      </c>
      <c r="AD9" s="92">
        <f aca="true" t="shared" si="11" ref="AD9:AD72">(AC9/$L9)</f>
        <v>0</v>
      </c>
      <c r="AE9" s="128">
        <v>0</v>
      </c>
      <c r="AF9" s="96">
        <f aca="true" t="shared" si="12" ref="AF9:AF72">(AE9/$L9)</f>
        <v>0</v>
      </c>
      <c r="AG9" s="129">
        <v>2</v>
      </c>
      <c r="AH9" s="92">
        <f aca="true" t="shared" si="13" ref="AH9:AH72">(AG9/$L9)</f>
        <v>0.006666666666666667</v>
      </c>
      <c r="AI9" s="136">
        <v>5</v>
      </c>
      <c r="AJ9" s="92">
        <f aca="true" t="shared" si="14" ref="AJ9:AJ72">(AI9/$L9)</f>
        <v>0.016666666666666666</v>
      </c>
      <c r="AK9" s="129">
        <v>0</v>
      </c>
      <c r="AL9" s="98">
        <f aca="true" t="shared" si="15" ref="AL9:AL72">(AK9/$L9)</f>
        <v>0</v>
      </c>
      <c r="AM9" s="129">
        <v>2</v>
      </c>
      <c r="AN9" s="92">
        <f aca="true" t="shared" si="16" ref="AN9:AN72">(AM9/$L9)</f>
        <v>0.006666666666666667</v>
      </c>
      <c r="AO9" s="129">
        <v>3</v>
      </c>
      <c r="AP9" s="98">
        <f aca="true" t="shared" si="17" ref="AP9:AP72">(AO9/$L9)</f>
        <v>0.01</v>
      </c>
      <c r="AQ9" s="128">
        <v>2</v>
      </c>
      <c r="AR9" s="96">
        <f aca="true" t="shared" si="18" ref="AR9:AR72">(AQ9/$L9)</f>
        <v>0.006666666666666667</v>
      </c>
      <c r="AS9" s="129">
        <v>9</v>
      </c>
      <c r="AT9" s="92">
        <f aca="true" t="shared" si="19" ref="AT9:AT72">(AS9/$L9)</f>
        <v>0.03</v>
      </c>
      <c r="AU9" s="129">
        <v>1</v>
      </c>
      <c r="AV9" s="92">
        <f aca="true" t="shared" si="20" ref="AV9:AV72">(AU9/$L9)</f>
        <v>0.0033333333333333335</v>
      </c>
      <c r="AW9" s="129">
        <v>0</v>
      </c>
      <c r="AX9" s="92">
        <f aca="true" t="shared" si="21" ref="AX9:AX72">(AW9/$L9)</f>
        <v>0</v>
      </c>
      <c r="AZ9" s="31" t="b">
        <f aca="true" t="shared" si="22" ref="AZ9:AZ72">IF(J9=BC9,TRUE,FALSE)</f>
        <v>1</v>
      </c>
      <c r="BA9" s="31" t="b">
        <f aca="true" t="shared" si="23" ref="BA9:BA72">IF(L9=BD9,TRUE,FALSE)</f>
        <v>1</v>
      </c>
      <c r="BB9" s="41"/>
      <c r="BC9" s="34">
        <f aca="true" t="shared" si="24" ref="BC9:BC72">SUM(L9,N9,P9,R9)</f>
        <v>310</v>
      </c>
      <c r="BD9" s="34">
        <f aca="true" t="shared" si="25" ref="BD9:BD72">SUM(S9,U9,W9,Y9,AA9,AC9,AE9,AG9,AI9,AK9,AM9,AO9,AQ9,AS9,AU9,AW9)</f>
        <v>300</v>
      </c>
      <c r="BE9" s="34">
        <f aca="true" t="shared" si="26" ref="BE9:BE72">SUM(S9,U9)</f>
        <v>109</v>
      </c>
      <c r="BF9" s="34">
        <f aca="true" t="shared" si="27" ref="BF9:BF72">SUM(Y9,AA9)</f>
        <v>153</v>
      </c>
    </row>
    <row r="10" spans="1:58" s="19" customFormat="1" ht="49.5" customHeight="1">
      <c r="A10" s="13">
        <v>3</v>
      </c>
      <c r="B10" s="14" t="s">
        <v>2</v>
      </c>
      <c r="C10" s="14">
        <f t="shared" si="0"/>
        <v>0</v>
      </c>
      <c r="D10" s="66">
        <v>2</v>
      </c>
      <c r="E10" s="65">
        <v>2</v>
      </c>
      <c r="F10" s="65">
        <f t="shared" si="1"/>
        <v>1686</v>
      </c>
      <c r="G10" s="65">
        <v>1686</v>
      </c>
      <c r="H10" s="116">
        <v>677</v>
      </c>
      <c r="I10" s="116">
        <v>768</v>
      </c>
      <c r="J10" s="67">
        <f t="shared" si="2"/>
        <v>1445</v>
      </c>
      <c r="K10" s="99">
        <f t="shared" si="3"/>
        <v>0.8570581257413997</v>
      </c>
      <c r="L10" s="119">
        <v>1402</v>
      </c>
      <c r="M10" s="99">
        <f t="shared" si="4"/>
        <v>0.970242214532872</v>
      </c>
      <c r="N10" s="119">
        <v>10</v>
      </c>
      <c r="O10" s="99">
        <f t="shared" si="5"/>
        <v>0.006920415224913495</v>
      </c>
      <c r="P10" s="119">
        <v>33</v>
      </c>
      <c r="Q10" s="99">
        <f t="shared" si="6"/>
        <v>0.022837370242214532</v>
      </c>
      <c r="R10" s="122">
        <v>0</v>
      </c>
      <c r="S10" s="127">
        <v>55</v>
      </c>
      <c r="T10" s="89">
        <f aca="true" t="shared" si="28" ref="T10:T73">(S10/$L10)</f>
        <v>0.039229671897289584</v>
      </c>
      <c r="U10" s="116">
        <v>398</v>
      </c>
      <c r="V10" s="91">
        <f t="shared" si="7"/>
        <v>0.2838801711840228</v>
      </c>
      <c r="W10" s="130">
        <v>64</v>
      </c>
      <c r="X10" s="91">
        <f t="shared" si="8"/>
        <v>0.0456490727532097</v>
      </c>
      <c r="Y10" s="130">
        <v>500</v>
      </c>
      <c r="Z10" s="93">
        <f t="shared" si="9"/>
        <v>0.3566333808844508</v>
      </c>
      <c r="AA10" s="116">
        <v>260</v>
      </c>
      <c r="AB10" s="91">
        <f t="shared" si="10"/>
        <v>0.18544935805991442</v>
      </c>
      <c r="AC10" s="130">
        <v>4</v>
      </c>
      <c r="AD10" s="91">
        <f t="shared" si="11"/>
        <v>0.0028530670470756064</v>
      </c>
      <c r="AE10" s="127">
        <v>2</v>
      </c>
      <c r="AF10" s="95">
        <f t="shared" si="12"/>
        <v>0.0014265335235378032</v>
      </c>
      <c r="AG10" s="130">
        <v>6</v>
      </c>
      <c r="AH10" s="91">
        <f t="shared" si="13"/>
        <v>0.0042796005706134095</v>
      </c>
      <c r="AI10" s="135">
        <v>35</v>
      </c>
      <c r="AJ10" s="91">
        <f t="shared" si="14"/>
        <v>0.024964336661911554</v>
      </c>
      <c r="AK10" s="130">
        <v>3</v>
      </c>
      <c r="AL10" s="97">
        <f t="shared" si="15"/>
        <v>0.0021398002853067048</v>
      </c>
      <c r="AM10" s="130">
        <v>3</v>
      </c>
      <c r="AN10" s="91">
        <f t="shared" si="16"/>
        <v>0.0021398002853067048</v>
      </c>
      <c r="AO10" s="130">
        <v>6</v>
      </c>
      <c r="AP10" s="97">
        <f t="shared" si="17"/>
        <v>0.0042796005706134095</v>
      </c>
      <c r="AQ10" s="127">
        <v>6</v>
      </c>
      <c r="AR10" s="95">
        <f t="shared" si="18"/>
        <v>0.0042796005706134095</v>
      </c>
      <c r="AS10" s="130">
        <v>45</v>
      </c>
      <c r="AT10" s="91">
        <f t="shared" si="19"/>
        <v>0.03209700427960057</v>
      </c>
      <c r="AU10" s="130">
        <v>5</v>
      </c>
      <c r="AV10" s="91">
        <f t="shared" si="20"/>
        <v>0.003566333808844508</v>
      </c>
      <c r="AW10" s="130">
        <v>10</v>
      </c>
      <c r="AX10" s="91">
        <f t="shared" si="21"/>
        <v>0.007132667617689016</v>
      </c>
      <c r="AZ10" s="31" t="b">
        <f t="shared" si="22"/>
        <v>1</v>
      </c>
      <c r="BA10" s="31" t="b">
        <f t="shared" si="23"/>
        <v>1</v>
      </c>
      <c r="BB10" s="42"/>
      <c r="BC10" s="34">
        <f t="shared" si="24"/>
        <v>1445</v>
      </c>
      <c r="BD10" s="34">
        <f t="shared" si="25"/>
        <v>1402</v>
      </c>
      <c r="BE10" s="34">
        <f t="shared" si="26"/>
        <v>453</v>
      </c>
      <c r="BF10" s="34">
        <f t="shared" si="27"/>
        <v>760</v>
      </c>
    </row>
    <row r="11" spans="1:58" s="19" customFormat="1" ht="49.5" customHeight="1">
      <c r="A11" s="16">
        <v>4</v>
      </c>
      <c r="B11" s="17" t="s">
        <v>3</v>
      </c>
      <c r="C11" s="14">
        <f t="shared" si="0"/>
        <v>0</v>
      </c>
      <c r="D11" s="68">
        <v>1</v>
      </c>
      <c r="E11" s="64">
        <v>1</v>
      </c>
      <c r="F11" s="64">
        <f t="shared" si="1"/>
        <v>222</v>
      </c>
      <c r="G11" s="64">
        <v>222</v>
      </c>
      <c r="H11" s="117">
        <v>83</v>
      </c>
      <c r="I11" s="117">
        <v>85</v>
      </c>
      <c r="J11" s="69">
        <f t="shared" si="2"/>
        <v>168</v>
      </c>
      <c r="K11" s="100">
        <f t="shared" si="3"/>
        <v>0.7567567567567568</v>
      </c>
      <c r="L11" s="120">
        <v>149</v>
      </c>
      <c r="M11" s="100">
        <f t="shared" si="4"/>
        <v>0.8869047619047619</v>
      </c>
      <c r="N11" s="120">
        <v>3</v>
      </c>
      <c r="O11" s="100">
        <f t="shared" si="5"/>
        <v>0.017857142857142856</v>
      </c>
      <c r="P11" s="120">
        <v>16</v>
      </c>
      <c r="Q11" s="100">
        <f t="shared" si="6"/>
        <v>0.09523809523809523</v>
      </c>
      <c r="R11" s="123">
        <v>0</v>
      </c>
      <c r="S11" s="128">
        <v>4</v>
      </c>
      <c r="T11" s="90">
        <f t="shared" si="28"/>
        <v>0.026845637583892617</v>
      </c>
      <c r="U11" s="117">
        <v>38</v>
      </c>
      <c r="V11" s="92">
        <f t="shared" si="7"/>
        <v>0.2550335570469799</v>
      </c>
      <c r="W11" s="129">
        <v>9</v>
      </c>
      <c r="X11" s="92">
        <f t="shared" si="8"/>
        <v>0.06040268456375839</v>
      </c>
      <c r="Y11" s="129">
        <v>45</v>
      </c>
      <c r="Z11" s="94">
        <f t="shared" si="9"/>
        <v>0.30201342281879195</v>
      </c>
      <c r="AA11" s="117">
        <v>33</v>
      </c>
      <c r="AB11" s="92">
        <f t="shared" si="10"/>
        <v>0.2214765100671141</v>
      </c>
      <c r="AC11" s="129">
        <v>0</v>
      </c>
      <c r="AD11" s="92">
        <f t="shared" si="11"/>
        <v>0</v>
      </c>
      <c r="AE11" s="128">
        <v>0</v>
      </c>
      <c r="AF11" s="96">
        <f t="shared" si="12"/>
        <v>0</v>
      </c>
      <c r="AG11" s="129">
        <v>4</v>
      </c>
      <c r="AH11" s="92">
        <f t="shared" si="13"/>
        <v>0.026845637583892617</v>
      </c>
      <c r="AI11" s="136">
        <v>2</v>
      </c>
      <c r="AJ11" s="92">
        <f t="shared" si="14"/>
        <v>0.013422818791946308</v>
      </c>
      <c r="AK11" s="129">
        <v>0</v>
      </c>
      <c r="AL11" s="98">
        <f t="shared" si="15"/>
        <v>0</v>
      </c>
      <c r="AM11" s="129">
        <v>1</v>
      </c>
      <c r="AN11" s="92">
        <f t="shared" si="16"/>
        <v>0.006711409395973154</v>
      </c>
      <c r="AO11" s="129">
        <v>2</v>
      </c>
      <c r="AP11" s="98">
        <f t="shared" si="17"/>
        <v>0.013422818791946308</v>
      </c>
      <c r="AQ11" s="128">
        <v>1</v>
      </c>
      <c r="AR11" s="96">
        <f t="shared" si="18"/>
        <v>0.006711409395973154</v>
      </c>
      <c r="AS11" s="129">
        <v>9</v>
      </c>
      <c r="AT11" s="92">
        <f t="shared" si="19"/>
        <v>0.06040268456375839</v>
      </c>
      <c r="AU11" s="129">
        <v>1</v>
      </c>
      <c r="AV11" s="92">
        <f t="shared" si="20"/>
        <v>0.006711409395973154</v>
      </c>
      <c r="AW11" s="129">
        <v>0</v>
      </c>
      <c r="AX11" s="92">
        <f t="shared" si="21"/>
        <v>0</v>
      </c>
      <c r="AZ11" s="31" t="b">
        <f t="shared" si="22"/>
        <v>1</v>
      </c>
      <c r="BA11" s="31" t="b">
        <f t="shared" si="23"/>
        <v>1</v>
      </c>
      <c r="BB11" s="42"/>
      <c r="BC11" s="34">
        <f t="shared" si="24"/>
        <v>168</v>
      </c>
      <c r="BD11" s="34">
        <f t="shared" si="25"/>
        <v>149</v>
      </c>
      <c r="BE11" s="34">
        <f t="shared" si="26"/>
        <v>42</v>
      </c>
      <c r="BF11" s="34">
        <f t="shared" si="27"/>
        <v>78</v>
      </c>
    </row>
    <row r="12" spans="1:58" s="19" customFormat="1" ht="49.5" customHeight="1">
      <c r="A12" s="13">
        <v>5</v>
      </c>
      <c r="B12" s="14" t="s">
        <v>4</v>
      </c>
      <c r="C12" s="14">
        <f t="shared" si="0"/>
        <v>0</v>
      </c>
      <c r="D12" s="66">
        <v>1</v>
      </c>
      <c r="E12" s="65">
        <v>1</v>
      </c>
      <c r="F12" s="65">
        <f t="shared" si="1"/>
        <v>88</v>
      </c>
      <c r="G12" s="65">
        <v>88</v>
      </c>
      <c r="H12" s="116">
        <v>33</v>
      </c>
      <c r="I12" s="116">
        <v>31</v>
      </c>
      <c r="J12" s="67">
        <f t="shared" si="2"/>
        <v>64</v>
      </c>
      <c r="K12" s="99">
        <f t="shared" si="3"/>
        <v>0.7272727272727273</v>
      </c>
      <c r="L12" s="119">
        <v>61</v>
      </c>
      <c r="M12" s="99">
        <f t="shared" si="4"/>
        <v>0.953125</v>
      </c>
      <c r="N12" s="119">
        <v>1</v>
      </c>
      <c r="O12" s="99">
        <f t="shared" si="5"/>
        <v>0.015625</v>
      </c>
      <c r="P12" s="119">
        <v>2</v>
      </c>
      <c r="Q12" s="99">
        <f t="shared" si="6"/>
        <v>0.03125</v>
      </c>
      <c r="R12" s="122">
        <v>0</v>
      </c>
      <c r="S12" s="127">
        <v>1</v>
      </c>
      <c r="T12" s="89">
        <f t="shared" si="28"/>
        <v>0.01639344262295082</v>
      </c>
      <c r="U12" s="116">
        <v>14</v>
      </c>
      <c r="V12" s="91">
        <f t="shared" si="7"/>
        <v>0.22950819672131148</v>
      </c>
      <c r="W12" s="130">
        <v>2</v>
      </c>
      <c r="X12" s="91">
        <f t="shared" si="8"/>
        <v>0.03278688524590164</v>
      </c>
      <c r="Y12" s="130">
        <v>20</v>
      </c>
      <c r="Z12" s="93">
        <f t="shared" si="9"/>
        <v>0.32786885245901637</v>
      </c>
      <c r="AA12" s="116">
        <v>13</v>
      </c>
      <c r="AB12" s="91">
        <f t="shared" si="10"/>
        <v>0.21311475409836064</v>
      </c>
      <c r="AC12" s="130">
        <v>0</v>
      </c>
      <c r="AD12" s="91">
        <f t="shared" si="11"/>
        <v>0</v>
      </c>
      <c r="AE12" s="127">
        <v>0</v>
      </c>
      <c r="AF12" s="95">
        <f t="shared" si="12"/>
        <v>0</v>
      </c>
      <c r="AG12" s="130">
        <v>1</v>
      </c>
      <c r="AH12" s="91">
        <f t="shared" si="13"/>
        <v>0.01639344262295082</v>
      </c>
      <c r="AI12" s="135">
        <v>1</v>
      </c>
      <c r="AJ12" s="91">
        <f t="shared" si="14"/>
        <v>0.01639344262295082</v>
      </c>
      <c r="AK12" s="130">
        <v>0</v>
      </c>
      <c r="AL12" s="97">
        <f t="shared" si="15"/>
        <v>0</v>
      </c>
      <c r="AM12" s="130">
        <v>1</v>
      </c>
      <c r="AN12" s="91">
        <f t="shared" si="16"/>
        <v>0.01639344262295082</v>
      </c>
      <c r="AO12" s="130">
        <v>1</v>
      </c>
      <c r="AP12" s="97">
        <f t="shared" si="17"/>
        <v>0.01639344262295082</v>
      </c>
      <c r="AQ12" s="127">
        <v>1</v>
      </c>
      <c r="AR12" s="95">
        <f t="shared" si="18"/>
        <v>0.01639344262295082</v>
      </c>
      <c r="AS12" s="130">
        <v>6</v>
      </c>
      <c r="AT12" s="91">
        <f t="shared" si="19"/>
        <v>0.09836065573770492</v>
      </c>
      <c r="AU12" s="130">
        <v>0</v>
      </c>
      <c r="AV12" s="91">
        <f t="shared" si="20"/>
        <v>0</v>
      </c>
      <c r="AW12" s="130">
        <v>0</v>
      </c>
      <c r="AX12" s="91">
        <f t="shared" si="21"/>
        <v>0</v>
      </c>
      <c r="AZ12" s="31" t="b">
        <f t="shared" si="22"/>
        <v>1</v>
      </c>
      <c r="BA12" s="31" t="b">
        <f t="shared" si="23"/>
        <v>1</v>
      </c>
      <c r="BB12" s="42"/>
      <c r="BC12" s="34">
        <f t="shared" si="24"/>
        <v>64</v>
      </c>
      <c r="BD12" s="34">
        <f t="shared" si="25"/>
        <v>61</v>
      </c>
      <c r="BE12" s="34">
        <f t="shared" si="26"/>
        <v>15</v>
      </c>
      <c r="BF12" s="34">
        <f t="shared" si="27"/>
        <v>33</v>
      </c>
    </row>
    <row r="13" spans="1:58" s="18" customFormat="1" ht="49.5" customHeight="1">
      <c r="A13" s="16">
        <v>6</v>
      </c>
      <c r="B13" s="17" t="s">
        <v>5</v>
      </c>
      <c r="C13" s="14">
        <f t="shared" si="0"/>
        <v>0</v>
      </c>
      <c r="D13" s="68">
        <v>2</v>
      </c>
      <c r="E13" s="64">
        <v>2</v>
      </c>
      <c r="F13" s="70">
        <f t="shared" si="1"/>
        <v>779</v>
      </c>
      <c r="G13" s="70">
        <v>779</v>
      </c>
      <c r="H13" s="144">
        <v>338</v>
      </c>
      <c r="I13" s="144">
        <v>346</v>
      </c>
      <c r="J13" s="143">
        <f t="shared" si="2"/>
        <v>684</v>
      </c>
      <c r="K13" s="100">
        <f t="shared" si="3"/>
        <v>0.8780487804878049</v>
      </c>
      <c r="L13" s="120">
        <v>665</v>
      </c>
      <c r="M13" s="100">
        <f t="shared" si="4"/>
        <v>0.9722222222222222</v>
      </c>
      <c r="N13" s="120">
        <v>6</v>
      </c>
      <c r="O13" s="100">
        <f t="shared" si="5"/>
        <v>0.008771929824561403</v>
      </c>
      <c r="P13" s="120">
        <v>13</v>
      </c>
      <c r="Q13" s="100">
        <f t="shared" si="6"/>
        <v>0.019005847953216373</v>
      </c>
      <c r="R13" s="123">
        <v>0</v>
      </c>
      <c r="S13" s="128">
        <v>17</v>
      </c>
      <c r="T13" s="90">
        <f t="shared" si="28"/>
        <v>0.02556390977443609</v>
      </c>
      <c r="U13" s="117">
        <v>169</v>
      </c>
      <c r="V13" s="92">
        <f t="shared" si="7"/>
        <v>0.25413533834586466</v>
      </c>
      <c r="W13" s="129">
        <v>11</v>
      </c>
      <c r="X13" s="92">
        <f t="shared" si="8"/>
        <v>0.016541353383458645</v>
      </c>
      <c r="Y13" s="129">
        <v>233</v>
      </c>
      <c r="Z13" s="94">
        <f t="shared" si="9"/>
        <v>0.35037593984962406</v>
      </c>
      <c r="AA13" s="117">
        <v>201</v>
      </c>
      <c r="AB13" s="92">
        <f t="shared" si="10"/>
        <v>0.3022556390977444</v>
      </c>
      <c r="AC13" s="129">
        <v>1</v>
      </c>
      <c r="AD13" s="92">
        <f t="shared" si="11"/>
        <v>0.0015037593984962407</v>
      </c>
      <c r="AE13" s="128">
        <v>0</v>
      </c>
      <c r="AF13" s="96">
        <f t="shared" si="12"/>
        <v>0</v>
      </c>
      <c r="AG13" s="129">
        <v>1</v>
      </c>
      <c r="AH13" s="92">
        <f t="shared" si="13"/>
        <v>0.0015037593984962407</v>
      </c>
      <c r="AI13" s="136">
        <v>12</v>
      </c>
      <c r="AJ13" s="92">
        <f t="shared" si="14"/>
        <v>0.01804511278195489</v>
      </c>
      <c r="AK13" s="129">
        <v>1</v>
      </c>
      <c r="AL13" s="98">
        <f t="shared" si="15"/>
        <v>0.0015037593984962407</v>
      </c>
      <c r="AM13" s="129">
        <v>2</v>
      </c>
      <c r="AN13" s="92">
        <f t="shared" si="16"/>
        <v>0.0030075187969924814</v>
      </c>
      <c r="AO13" s="129">
        <v>2</v>
      </c>
      <c r="AP13" s="98">
        <f t="shared" si="17"/>
        <v>0.0030075187969924814</v>
      </c>
      <c r="AQ13" s="128">
        <v>2</v>
      </c>
      <c r="AR13" s="96">
        <f t="shared" si="18"/>
        <v>0.0030075187969924814</v>
      </c>
      <c r="AS13" s="129">
        <v>10</v>
      </c>
      <c r="AT13" s="92">
        <f t="shared" si="19"/>
        <v>0.015037593984962405</v>
      </c>
      <c r="AU13" s="129">
        <v>0</v>
      </c>
      <c r="AV13" s="92">
        <f t="shared" si="20"/>
        <v>0</v>
      </c>
      <c r="AW13" s="129">
        <v>3</v>
      </c>
      <c r="AX13" s="92">
        <f t="shared" si="21"/>
        <v>0.004511278195488722</v>
      </c>
      <c r="AZ13" s="31" t="b">
        <f t="shared" si="22"/>
        <v>1</v>
      </c>
      <c r="BA13" s="31" t="b">
        <f t="shared" si="23"/>
        <v>1</v>
      </c>
      <c r="BB13" s="41"/>
      <c r="BC13" s="34">
        <f t="shared" si="24"/>
        <v>684</v>
      </c>
      <c r="BD13" s="34">
        <f t="shared" si="25"/>
        <v>665</v>
      </c>
      <c r="BE13" s="34">
        <f t="shared" si="26"/>
        <v>186</v>
      </c>
      <c r="BF13" s="34">
        <f t="shared" si="27"/>
        <v>434</v>
      </c>
    </row>
    <row r="14" spans="1:58" s="19" customFormat="1" ht="49.5" customHeight="1">
      <c r="A14" s="13">
        <v>7</v>
      </c>
      <c r="B14" s="14" t="s">
        <v>6</v>
      </c>
      <c r="C14" s="14">
        <f t="shared" si="0"/>
        <v>0</v>
      </c>
      <c r="D14" s="66">
        <v>1</v>
      </c>
      <c r="E14" s="65">
        <v>1</v>
      </c>
      <c r="F14" s="65">
        <f t="shared" si="1"/>
        <v>458</v>
      </c>
      <c r="G14" s="65">
        <v>458</v>
      </c>
      <c r="H14" s="140">
        <v>187</v>
      </c>
      <c r="I14" s="140">
        <v>155</v>
      </c>
      <c r="J14" s="141">
        <f t="shared" si="2"/>
        <v>342</v>
      </c>
      <c r="K14" s="99">
        <f t="shared" si="3"/>
        <v>0.7467248908296943</v>
      </c>
      <c r="L14" s="119">
        <v>331</v>
      </c>
      <c r="M14" s="99">
        <f t="shared" si="4"/>
        <v>0.9678362573099415</v>
      </c>
      <c r="N14" s="119">
        <v>3</v>
      </c>
      <c r="O14" s="99">
        <f t="shared" si="5"/>
        <v>0.008771929824561403</v>
      </c>
      <c r="P14" s="119">
        <v>8</v>
      </c>
      <c r="Q14" s="99">
        <f t="shared" si="6"/>
        <v>0.023391812865497075</v>
      </c>
      <c r="R14" s="122">
        <v>0</v>
      </c>
      <c r="S14" s="127">
        <v>4</v>
      </c>
      <c r="T14" s="89">
        <f t="shared" si="28"/>
        <v>0.012084592145015106</v>
      </c>
      <c r="U14" s="116">
        <v>60</v>
      </c>
      <c r="V14" s="91">
        <f t="shared" si="7"/>
        <v>0.18126888217522658</v>
      </c>
      <c r="W14" s="130">
        <v>8</v>
      </c>
      <c r="X14" s="91">
        <f t="shared" si="8"/>
        <v>0.02416918429003021</v>
      </c>
      <c r="Y14" s="130">
        <v>104</v>
      </c>
      <c r="Z14" s="93">
        <f t="shared" si="9"/>
        <v>0.31419939577039274</v>
      </c>
      <c r="AA14" s="116">
        <v>136</v>
      </c>
      <c r="AB14" s="91">
        <f t="shared" si="10"/>
        <v>0.4108761329305136</v>
      </c>
      <c r="AC14" s="130">
        <v>3</v>
      </c>
      <c r="AD14" s="91">
        <f t="shared" si="11"/>
        <v>0.00906344410876133</v>
      </c>
      <c r="AE14" s="127">
        <v>0</v>
      </c>
      <c r="AF14" s="95">
        <f t="shared" si="12"/>
        <v>0</v>
      </c>
      <c r="AG14" s="130">
        <v>2</v>
      </c>
      <c r="AH14" s="91">
        <f t="shared" si="13"/>
        <v>0.006042296072507553</v>
      </c>
      <c r="AI14" s="135">
        <v>2</v>
      </c>
      <c r="AJ14" s="91">
        <f t="shared" si="14"/>
        <v>0.006042296072507553</v>
      </c>
      <c r="AK14" s="130">
        <v>0</v>
      </c>
      <c r="AL14" s="97">
        <f t="shared" si="15"/>
        <v>0</v>
      </c>
      <c r="AM14" s="130">
        <v>3</v>
      </c>
      <c r="AN14" s="91">
        <f t="shared" si="16"/>
        <v>0.00906344410876133</v>
      </c>
      <c r="AO14" s="130">
        <v>1</v>
      </c>
      <c r="AP14" s="97">
        <f t="shared" si="17"/>
        <v>0.0030211480362537764</v>
      </c>
      <c r="AQ14" s="127">
        <v>2</v>
      </c>
      <c r="AR14" s="95">
        <f t="shared" si="18"/>
        <v>0.006042296072507553</v>
      </c>
      <c r="AS14" s="130">
        <v>4</v>
      </c>
      <c r="AT14" s="91">
        <f t="shared" si="19"/>
        <v>0.012084592145015106</v>
      </c>
      <c r="AU14" s="130">
        <v>2</v>
      </c>
      <c r="AV14" s="91">
        <f t="shared" si="20"/>
        <v>0.006042296072507553</v>
      </c>
      <c r="AW14" s="130">
        <v>0</v>
      </c>
      <c r="AX14" s="91">
        <f t="shared" si="21"/>
        <v>0</v>
      </c>
      <c r="AZ14" s="31" t="b">
        <f t="shared" si="22"/>
        <v>1</v>
      </c>
      <c r="BA14" s="31" t="b">
        <f t="shared" si="23"/>
        <v>1</v>
      </c>
      <c r="BB14" s="42"/>
      <c r="BC14" s="34">
        <f t="shared" si="24"/>
        <v>342</v>
      </c>
      <c r="BD14" s="34">
        <f t="shared" si="25"/>
        <v>331</v>
      </c>
      <c r="BE14" s="34">
        <f t="shared" si="26"/>
        <v>64</v>
      </c>
      <c r="BF14" s="34">
        <f t="shared" si="27"/>
        <v>240</v>
      </c>
    </row>
    <row r="15" spans="1:58" s="18" customFormat="1" ht="49.5" customHeight="1">
      <c r="A15" s="16">
        <v>8</v>
      </c>
      <c r="B15" s="17" t="s">
        <v>7</v>
      </c>
      <c r="C15" s="14">
        <f t="shared" si="0"/>
        <v>0</v>
      </c>
      <c r="D15" s="68">
        <v>5</v>
      </c>
      <c r="E15" s="64">
        <v>5</v>
      </c>
      <c r="F15" s="64">
        <f t="shared" si="1"/>
        <v>3945</v>
      </c>
      <c r="G15" s="64">
        <v>3945</v>
      </c>
      <c r="H15" s="117">
        <v>1578</v>
      </c>
      <c r="I15" s="117">
        <v>1658</v>
      </c>
      <c r="J15" s="69">
        <f t="shared" si="2"/>
        <v>3236</v>
      </c>
      <c r="K15" s="100">
        <f t="shared" si="3"/>
        <v>0.8202788339670469</v>
      </c>
      <c r="L15" s="120">
        <v>3141</v>
      </c>
      <c r="M15" s="100">
        <f t="shared" si="4"/>
        <v>0.9706427688504327</v>
      </c>
      <c r="N15" s="120">
        <v>24</v>
      </c>
      <c r="O15" s="100">
        <f t="shared" si="5"/>
        <v>0.007416563658838072</v>
      </c>
      <c r="P15" s="120">
        <v>71</v>
      </c>
      <c r="Q15" s="100">
        <f t="shared" si="6"/>
        <v>0.021940667490729295</v>
      </c>
      <c r="R15" s="123">
        <v>0</v>
      </c>
      <c r="S15" s="128">
        <v>107</v>
      </c>
      <c r="T15" s="90">
        <f t="shared" si="28"/>
        <v>0.03406558420885068</v>
      </c>
      <c r="U15" s="117">
        <v>955</v>
      </c>
      <c r="V15" s="92">
        <f t="shared" si="7"/>
        <v>0.30404329831263927</v>
      </c>
      <c r="W15" s="129">
        <v>83</v>
      </c>
      <c r="X15" s="92">
        <f t="shared" si="8"/>
        <v>0.026424705507800062</v>
      </c>
      <c r="Y15" s="129">
        <v>1200</v>
      </c>
      <c r="Z15" s="94">
        <f t="shared" si="9"/>
        <v>0.38204393505253104</v>
      </c>
      <c r="AA15" s="117">
        <v>545</v>
      </c>
      <c r="AB15" s="92">
        <f t="shared" si="10"/>
        <v>0.17351162050302452</v>
      </c>
      <c r="AC15" s="129">
        <v>4</v>
      </c>
      <c r="AD15" s="92">
        <f t="shared" si="11"/>
        <v>0.0012734797835084368</v>
      </c>
      <c r="AE15" s="128">
        <v>8</v>
      </c>
      <c r="AF15" s="96">
        <f t="shared" si="12"/>
        <v>0.0025469595670168737</v>
      </c>
      <c r="AG15" s="129">
        <v>24</v>
      </c>
      <c r="AH15" s="92">
        <f t="shared" si="13"/>
        <v>0.007640878701050621</v>
      </c>
      <c r="AI15" s="136">
        <v>59</v>
      </c>
      <c r="AJ15" s="92">
        <f t="shared" si="14"/>
        <v>0.01878382680674944</v>
      </c>
      <c r="AK15" s="129">
        <v>4</v>
      </c>
      <c r="AL15" s="98">
        <f t="shared" si="15"/>
        <v>0.0012734797835084368</v>
      </c>
      <c r="AM15" s="129">
        <v>10</v>
      </c>
      <c r="AN15" s="92">
        <f t="shared" si="16"/>
        <v>0.003183699458771092</v>
      </c>
      <c r="AO15" s="129">
        <v>10</v>
      </c>
      <c r="AP15" s="98">
        <f t="shared" si="17"/>
        <v>0.003183699458771092</v>
      </c>
      <c r="AQ15" s="128">
        <v>14</v>
      </c>
      <c r="AR15" s="96">
        <f t="shared" si="18"/>
        <v>0.004457179242279528</v>
      </c>
      <c r="AS15" s="129">
        <v>92</v>
      </c>
      <c r="AT15" s="92">
        <f t="shared" si="19"/>
        <v>0.029290035020694046</v>
      </c>
      <c r="AU15" s="129">
        <v>12</v>
      </c>
      <c r="AV15" s="92">
        <f t="shared" si="20"/>
        <v>0.0038204393505253103</v>
      </c>
      <c r="AW15" s="129">
        <v>14</v>
      </c>
      <c r="AX15" s="92">
        <f t="shared" si="21"/>
        <v>0.004457179242279528</v>
      </c>
      <c r="AZ15" s="31" t="b">
        <f t="shared" si="22"/>
        <v>1</v>
      </c>
      <c r="BA15" s="31" t="b">
        <f t="shared" si="23"/>
        <v>1</v>
      </c>
      <c r="BB15" s="41"/>
      <c r="BC15" s="34">
        <f t="shared" si="24"/>
        <v>3236</v>
      </c>
      <c r="BD15" s="34">
        <f t="shared" si="25"/>
        <v>3141</v>
      </c>
      <c r="BE15" s="34">
        <f t="shared" si="26"/>
        <v>1062</v>
      </c>
      <c r="BF15" s="34">
        <f t="shared" si="27"/>
        <v>1745</v>
      </c>
    </row>
    <row r="16" spans="1:58" s="19" customFormat="1" ht="49.5" customHeight="1">
      <c r="A16" s="13">
        <v>9</v>
      </c>
      <c r="B16" s="14" t="s">
        <v>8</v>
      </c>
      <c r="C16" s="14">
        <f t="shared" si="0"/>
        <v>0</v>
      </c>
      <c r="D16" s="66">
        <v>1</v>
      </c>
      <c r="E16" s="65">
        <v>1</v>
      </c>
      <c r="F16" s="65">
        <f t="shared" si="1"/>
        <v>582</v>
      </c>
      <c r="G16" s="65">
        <v>582</v>
      </c>
      <c r="H16" s="116">
        <v>222</v>
      </c>
      <c r="I16" s="116">
        <v>243</v>
      </c>
      <c r="J16" s="67">
        <f t="shared" si="2"/>
        <v>465</v>
      </c>
      <c r="K16" s="99">
        <f t="shared" si="3"/>
        <v>0.7989690721649485</v>
      </c>
      <c r="L16" s="119">
        <v>458</v>
      </c>
      <c r="M16" s="99">
        <f t="shared" si="4"/>
        <v>0.9849462365591398</v>
      </c>
      <c r="N16" s="119">
        <v>2</v>
      </c>
      <c r="O16" s="99">
        <f t="shared" si="5"/>
        <v>0.004301075268817204</v>
      </c>
      <c r="P16" s="119">
        <v>5</v>
      </c>
      <c r="Q16" s="99">
        <f t="shared" si="6"/>
        <v>0.010752688172043012</v>
      </c>
      <c r="R16" s="122">
        <v>0</v>
      </c>
      <c r="S16" s="127">
        <v>15</v>
      </c>
      <c r="T16" s="89">
        <f t="shared" si="28"/>
        <v>0.03275109170305677</v>
      </c>
      <c r="U16" s="116">
        <v>97</v>
      </c>
      <c r="V16" s="91">
        <f t="shared" si="7"/>
        <v>0.21179039301310043</v>
      </c>
      <c r="W16" s="130">
        <v>14</v>
      </c>
      <c r="X16" s="91">
        <f t="shared" si="8"/>
        <v>0.03056768558951965</v>
      </c>
      <c r="Y16" s="130">
        <v>175</v>
      </c>
      <c r="Z16" s="93">
        <f t="shared" si="9"/>
        <v>0.38209606986899564</v>
      </c>
      <c r="AA16" s="116">
        <v>130</v>
      </c>
      <c r="AB16" s="91">
        <f t="shared" si="10"/>
        <v>0.2838427947598253</v>
      </c>
      <c r="AC16" s="130">
        <v>1</v>
      </c>
      <c r="AD16" s="91">
        <f t="shared" si="11"/>
        <v>0.002183406113537118</v>
      </c>
      <c r="AE16" s="127">
        <v>0</v>
      </c>
      <c r="AF16" s="95">
        <f t="shared" si="12"/>
        <v>0</v>
      </c>
      <c r="AG16" s="130">
        <v>0</v>
      </c>
      <c r="AH16" s="91">
        <f t="shared" si="13"/>
        <v>0</v>
      </c>
      <c r="AI16" s="135">
        <v>5</v>
      </c>
      <c r="AJ16" s="91">
        <f t="shared" si="14"/>
        <v>0.010917030567685589</v>
      </c>
      <c r="AK16" s="130">
        <v>3</v>
      </c>
      <c r="AL16" s="97">
        <f t="shared" si="15"/>
        <v>0.006550218340611353</v>
      </c>
      <c r="AM16" s="130">
        <v>1</v>
      </c>
      <c r="AN16" s="91">
        <f t="shared" si="16"/>
        <v>0.002183406113537118</v>
      </c>
      <c r="AO16" s="130">
        <v>2</v>
      </c>
      <c r="AP16" s="97">
        <f t="shared" si="17"/>
        <v>0.004366812227074236</v>
      </c>
      <c r="AQ16" s="127">
        <v>1</v>
      </c>
      <c r="AR16" s="95">
        <f t="shared" si="18"/>
        <v>0.002183406113537118</v>
      </c>
      <c r="AS16" s="130">
        <v>14</v>
      </c>
      <c r="AT16" s="91">
        <f t="shared" si="19"/>
        <v>0.03056768558951965</v>
      </c>
      <c r="AU16" s="130">
        <v>0</v>
      </c>
      <c r="AV16" s="91">
        <f t="shared" si="20"/>
        <v>0</v>
      </c>
      <c r="AW16" s="130">
        <v>0</v>
      </c>
      <c r="AX16" s="91">
        <f t="shared" si="21"/>
        <v>0</v>
      </c>
      <c r="AZ16" s="31" t="b">
        <f t="shared" si="22"/>
        <v>1</v>
      </c>
      <c r="BA16" s="31" t="b">
        <f t="shared" si="23"/>
        <v>1</v>
      </c>
      <c r="BB16" s="42"/>
      <c r="BC16" s="34">
        <f t="shared" si="24"/>
        <v>465</v>
      </c>
      <c r="BD16" s="34">
        <f t="shared" si="25"/>
        <v>458</v>
      </c>
      <c r="BE16" s="34">
        <f t="shared" si="26"/>
        <v>112</v>
      </c>
      <c r="BF16" s="34">
        <f t="shared" si="27"/>
        <v>305</v>
      </c>
    </row>
    <row r="17" spans="1:58" s="18" customFormat="1" ht="49.5" customHeight="1">
      <c r="A17" s="16">
        <v>10</v>
      </c>
      <c r="B17" s="17" t="s">
        <v>9</v>
      </c>
      <c r="C17" s="14">
        <f t="shared" si="0"/>
        <v>0</v>
      </c>
      <c r="D17" s="68">
        <v>1</v>
      </c>
      <c r="E17" s="64">
        <v>1</v>
      </c>
      <c r="F17" s="64">
        <f t="shared" si="1"/>
        <v>432</v>
      </c>
      <c r="G17" s="64">
        <v>432</v>
      </c>
      <c r="H17" s="142">
        <v>170</v>
      </c>
      <c r="I17" s="142">
        <v>190</v>
      </c>
      <c r="J17" s="143">
        <f t="shared" si="2"/>
        <v>360</v>
      </c>
      <c r="K17" s="100">
        <f t="shared" si="3"/>
        <v>0.8333333333333334</v>
      </c>
      <c r="L17" s="120">
        <v>348</v>
      </c>
      <c r="M17" s="100">
        <f t="shared" si="4"/>
        <v>0.9666666666666667</v>
      </c>
      <c r="N17" s="120">
        <v>3</v>
      </c>
      <c r="O17" s="100">
        <f t="shared" si="5"/>
        <v>0.008333333333333333</v>
      </c>
      <c r="P17" s="120">
        <v>9</v>
      </c>
      <c r="Q17" s="100">
        <f>(P17/J17)</f>
        <v>0.025</v>
      </c>
      <c r="R17" s="123">
        <v>0</v>
      </c>
      <c r="S17" s="128">
        <v>8</v>
      </c>
      <c r="T17" s="90">
        <f t="shared" si="28"/>
        <v>0.022988505747126436</v>
      </c>
      <c r="U17" s="117">
        <v>91</v>
      </c>
      <c r="V17" s="92">
        <f t="shared" si="7"/>
        <v>0.2614942528735632</v>
      </c>
      <c r="W17" s="129">
        <v>14</v>
      </c>
      <c r="X17" s="92">
        <f t="shared" si="8"/>
        <v>0.040229885057471264</v>
      </c>
      <c r="Y17" s="129">
        <v>151</v>
      </c>
      <c r="Z17" s="94">
        <f t="shared" si="9"/>
        <v>0.4339080459770115</v>
      </c>
      <c r="AA17" s="117">
        <v>62</v>
      </c>
      <c r="AB17" s="92">
        <f t="shared" si="10"/>
        <v>0.1781609195402299</v>
      </c>
      <c r="AC17" s="129">
        <v>0</v>
      </c>
      <c r="AD17" s="92">
        <f t="shared" si="11"/>
        <v>0</v>
      </c>
      <c r="AE17" s="128">
        <v>0</v>
      </c>
      <c r="AF17" s="96">
        <f t="shared" si="12"/>
        <v>0</v>
      </c>
      <c r="AG17" s="129">
        <v>2</v>
      </c>
      <c r="AH17" s="92">
        <f t="shared" si="13"/>
        <v>0.005747126436781609</v>
      </c>
      <c r="AI17" s="136">
        <v>7</v>
      </c>
      <c r="AJ17" s="92">
        <f t="shared" si="14"/>
        <v>0.020114942528735632</v>
      </c>
      <c r="AK17" s="129">
        <v>0</v>
      </c>
      <c r="AL17" s="98">
        <f t="shared" si="15"/>
        <v>0</v>
      </c>
      <c r="AM17" s="129">
        <v>1</v>
      </c>
      <c r="AN17" s="92">
        <f t="shared" si="16"/>
        <v>0.0028735632183908046</v>
      </c>
      <c r="AO17" s="129">
        <v>0</v>
      </c>
      <c r="AP17" s="98">
        <f t="shared" si="17"/>
        <v>0</v>
      </c>
      <c r="AQ17" s="128">
        <v>3</v>
      </c>
      <c r="AR17" s="96">
        <f t="shared" si="18"/>
        <v>0.008620689655172414</v>
      </c>
      <c r="AS17" s="129">
        <v>8</v>
      </c>
      <c r="AT17" s="92">
        <f t="shared" si="19"/>
        <v>0.022988505747126436</v>
      </c>
      <c r="AU17" s="129">
        <v>1</v>
      </c>
      <c r="AV17" s="92">
        <f t="shared" si="20"/>
        <v>0.0028735632183908046</v>
      </c>
      <c r="AW17" s="129">
        <v>0</v>
      </c>
      <c r="AX17" s="92">
        <f t="shared" si="21"/>
        <v>0</v>
      </c>
      <c r="AZ17" s="31" t="b">
        <f t="shared" si="22"/>
        <v>1</v>
      </c>
      <c r="BA17" s="31" t="b">
        <f t="shared" si="23"/>
        <v>1</v>
      </c>
      <c r="BB17" s="41"/>
      <c r="BC17" s="34">
        <f t="shared" si="24"/>
        <v>360</v>
      </c>
      <c r="BD17" s="34">
        <f t="shared" si="25"/>
        <v>348</v>
      </c>
      <c r="BE17" s="34">
        <f t="shared" si="26"/>
        <v>99</v>
      </c>
      <c r="BF17" s="34">
        <f t="shared" si="27"/>
        <v>213</v>
      </c>
    </row>
    <row r="18" spans="1:58" s="19" customFormat="1" ht="49.5" customHeight="1">
      <c r="A18" s="13">
        <v>11</v>
      </c>
      <c r="B18" s="14" t="s">
        <v>10</v>
      </c>
      <c r="C18" s="14">
        <f t="shared" si="0"/>
        <v>0</v>
      </c>
      <c r="D18" s="66">
        <v>3</v>
      </c>
      <c r="E18" s="65">
        <v>3</v>
      </c>
      <c r="F18" s="65">
        <f t="shared" si="1"/>
        <v>1194</v>
      </c>
      <c r="G18" s="65">
        <v>1194</v>
      </c>
      <c r="H18" s="116">
        <v>461</v>
      </c>
      <c r="I18" s="116">
        <v>461</v>
      </c>
      <c r="J18" s="67">
        <f t="shared" si="2"/>
        <v>922</v>
      </c>
      <c r="K18" s="99">
        <f t="shared" si="3"/>
        <v>0.7721943048576214</v>
      </c>
      <c r="L18" s="119">
        <v>895</v>
      </c>
      <c r="M18" s="99">
        <f t="shared" si="4"/>
        <v>0.9707158351409978</v>
      </c>
      <c r="N18" s="119">
        <v>10</v>
      </c>
      <c r="O18" s="99">
        <f t="shared" si="5"/>
        <v>0.010845986984815618</v>
      </c>
      <c r="P18" s="119">
        <v>17</v>
      </c>
      <c r="Q18" s="99">
        <f t="shared" si="6"/>
        <v>0.01843817787418655</v>
      </c>
      <c r="R18" s="122">
        <v>0</v>
      </c>
      <c r="S18" s="127">
        <v>25</v>
      </c>
      <c r="T18" s="89">
        <f t="shared" si="28"/>
        <v>0.027932960893854747</v>
      </c>
      <c r="U18" s="116">
        <v>249</v>
      </c>
      <c r="V18" s="91">
        <f t="shared" si="7"/>
        <v>0.2782122905027933</v>
      </c>
      <c r="W18" s="130">
        <v>18</v>
      </c>
      <c r="X18" s="91">
        <f t="shared" si="8"/>
        <v>0.02011173184357542</v>
      </c>
      <c r="Y18" s="130">
        <v>330</v>
      </c>
      <c r="Z18" s="93">
        <f t="shared" si="9"/>
        <v>0.3687150837988827</v>
      </c>
      <c r="AA18" s="116">
        <v>188</v>
      </c>
      <c r="AB18" s="91">
        <f t="shared" si="10"/>
        <v>0.2100558659217877</v>
      </c>
      <c r="AC18" s="130">
        <v>7</v>
      </c>
      <c r="AD18" s="91">
        <f t="shared" si="11"/>
        <v>0.00782122905027933</v>
      </c>
      <c r="AE18" s="127">
        <v>0</v>
      </c>
      <c r="AF18" s="95">
        <f t="shared" si="12"/>
        <v>0</v>
      </c>
      <c r="AG18" s="130">
        <v>1</v>
      </c>
      <c r="AH18" s="91">
        <f t="shared" si="13"/>
        <v>0.0011173184357541898</v>
      </c>
      <c r="AI18" s="135">
        <v>26</v>
      </c>
      <c r="AJ18" s="91">
        <f t="shared" si="14"/>
        <v>0.02905027932960894</v>
      </c>
      <c r="AK18" s="130">
        <v>3</v>
      </c>
      <c r="AL18" s="97">
        <f t="shared" si="15"/>
        <v>0.0033519553072625698</v>
      </c>
      <c r="AM18" s="130">
        <v>0</v>
      </c>
      <c r="AN18" s="91">
        <f t="shared" si="16"/>
        <v>0</v>
      </c>
      <c r="AO18" s="130">
        <v>2</v>
      </c>
      <c r="AP18" s="97">
        <f t="shared" si="17"/>
        <v>0.0022346368715083797</v>
      </c>
      <c r="AQ18" s="127">
        <v>0</v>
      </c>
      <c r="AR18" s="95">
        <f t="shared" si="18"/>
        <v>0</v>
      </c>
      <c r="AS18" s="130">
        <v>39</v>
      </c>
      <c r="AT18" s="91">
        <f t="shared" si="19"/>
        <v>0.04357541899441341</v>
      </c>
      <c r="AU18" s="130">
        <v>4</v>
      </c>
      <c r="AV18" s="91">
        <f t="shared" si="20"/>
        <v>0.004469273743016759</v>
      </c>
      <c r="AW18" s="130">
        <v>3</v>
      </c>
      <c r="AX18" s="91">
        <f t="shared" si="21"/>
        <v>0.0033519553072625698</v>
      </c>
      <c r="AZ18" s="31" t="b">
        <f t="shared" si="22"/>
        <v>1</v>
      </c>
      <c r="BA18" s="31" t="b">
        <f t="shared" si="23"/>
        <v>1</v>
      </c>
      <c r="BB18" s="42"/>
      <c r="BC18" s="34">
        <f t="shared" si="24"/>
        <v>922</v>
      </c>
      <c r="BD18" s="34">
        <f t="shared" si="25"/>
        <v>895</v>
      </c>
      <c r="BE18" s="34">
        <f t="shared" si="26"/>
        <v>274</v>
      </c>
      <c r="BF18" s="34">
        <f t="shared" si="27"/>
        <v>518</v>
      </c>
    </row>
    <row r="19" spans="1:58" s="18" customFormat="1" ht="49.5" customHeight="1">
      <c r="A19" s="16">
        <v>12</v>
      </c>
      <c r="B19" s="17" t="s">
        <v>11</v>
      </c>
      <c r="C19" s="14">
        <f t="shared" si="0"/>
        <v>0</v>
      </c>
      <c r="D19" s="68">
        <v>2</v>
      </c>
      <c r="E19" s="64">
        <v>2</v>
      </c>
      <c r="F19" s="64">
        <f t="shared" si="1"/>
        <v>241</v>
      </c>
      <c r="G19" s="64">
        <v>241</v>
      </c>
      <c r="H19" s="117">
        <v>106</v>
      </c>
      <c r="I19" s="117">
        <v>89</v>
      </c>
      <c r="J19" s="69">
        <f t="shared" si="2"/>
        <v>195</v>
      </c>
      <c r="K19" s="100">
        <f t="shared" si="3"/>
        <v>0.8091286307053942</v>
      </c>
      <c r="L19" s="120">
        <v>188</v>
      </c>
      <c r="M19" s="100">
        <f t="shared" si="4"/>
        <v>0.9641025641025641</v>
      </c>
      <c r="N19" s="120">
        <v>1</v>
      </c>
      <c r="O19" s="100">
        <f t="shared" si="5"/>
        <v>0.005128205128205128</v>
      </c>
      <c r="P19" s="120">
        <v>6</v>
      </c>
      <c r="Q19" s="100">
        <f t="shared" si="6"/>
        <v>0.03076923076923077</v>
      </c>
      <c r="R19" s="123">
        <v>0</v>
      </c>
      <c r="S19" s="128">
        <v>2</v>
      </c>
      <c r="T19" s="90">
        <f t="shared" si="28"/>
        <v>0.010638297872340425</v>
      </c>
      <c r="U19" s="117">
        <v>23</v>
      </c>
      <c r="V19" s="92">
        <f t="shared" si="7"/>
        <v>0.12234042553191489</v>
      </c>
      <c r="W19" s="129">
        <v>10</v>
      </c>
      <c r="X19" s="92">
        <f t="shared" si="8"/>
        <v>0.05319148936170213</v>
      </c>
      <c r="Y19" s="129">
        <v>72</v>
      </c>
      <c r="Z19" s="94">
        <f t="shared" si="9"/>
        <v>0.3829787234042553</v>
      </c>
      <c r="AA19" s="117">
        <v>73</v>
      </c>
      <c r="AB19" s="92">
        <f t="shared" si="10"/>
        <v>0.3882978723404255</v>
      </c>
      <c r="AC19" s="129">
        <v>1</v>
      </c>
      <c r="AD19" s="92">
        <f t="shared" si="11"/>
        <v>0.005319148936170213</v>
      </c>
      <c r="AE19" s="128">
        <v>0</v>
      </c>
      <c r="AF19" s="96">
        <f t="shared" si="12"/>
        <v>0</v>
      </c>
      <c r="AG19" s="129">
        <v>1</v>
      </c>
      <c r="AH19" s="92">
        <f t="shared" si="13"/>
        <v>0.005319148936170213</v>
      </c>
      <c r="AI19" s="136">
        <v>2</v>
      </c>
      <c r="AJ19" s="92">
        <f t="shared" si="14"/>
        <v>0.010638297872340425</v>
      </c>
      <c r="AK19" s="129">
        <v>0</v>
      </c>
      <c r="AL19" s="98">
        <f t="shared" si="15"/>
        <v>0</v>
      </c>
      <c r="AM19" s="129">
        <v>0</v>
      </c>
      <c r="AN19" s="92">
        <f t="shared" si="16"/>
        <v>0</v>
      </c>
      <c r="AO19" s="129">
        <v>0</v>
      </c>
      <c r="AP19" s="98">
        <f t="shared" si="17"/>
        <v>0</v>
      </c>
      <c r="AQ19" s="128">
        <v>0</v>
      </c>
      <c r="AR19" s="96">
        <f t="shared" si="18"/>
        <v>0</v>
      </c>
      <c r="AS19" s="129">
        <v>1</v>
      </c>
      <c r="AT19" s="92">
        <f t="shared" si="19"/>
        <v>0.005319148936170213</v>
      </c>
      <c r="AU19" s="129">
        <v>2</v>
      </c>
      <c r="AV19" s="92">
        <f t="shared" si="20"/>
        <v>0.010638297872340425</v>
      </c>
      <c r="AW19" s="129">
        <v>1</v>
      </c>
      <c r="AX19" s="92">
        <f t="shared" si="21"/>
        <v>0.005319148936170213</v>
      </c>
      <c r="AZ19" s="31" t="b">
        <f t="shared" si="22"/>
        <v>1</v>
      </c>
      <c r="BA19" s="31" t="b">
        <f t="shared" si="23"/>
        <v>1</v>
      </c>
      <c r="BB19" s="41"/>
      <c r="BC19" s="34">
        <f t="shared" si="24"/>
        <v>195</v>
      </c>
      <c r="BD19" s="34">
        <f t="shared" si="25"/>
        <v>188</v>
      </c>
      <c r="BE19" s="34">
        <f t="shared" si="26"/>
        <v>25</v>
      </c>
      <c r="BF19" s="34">
        <f t="shared" si="27"/>
        <v>145</v>
      </c>
    </row>
    <row r="20" spans="1:58" s="19" customFormat="1" ht="49.5" customHeight="1">
      <c r="A20" s="20">
        <v>13</v>
      </c>
      <c r="B20" s="21" t="s">
        <v>12</v>
      </c>
      <c r="C20" s="14">
        <f t="shared" si="0"/>
        <v>0</v>
      </c>
      <c r="D20" s="72">
        <v>1</v>
      </c>
      <c r="E20" s="71">
        <v>1</v>
      </c>
      <c r="F20" s="71">
        <f t="shared" si="1"/>
        <v>554</v>
      </c>
      <c r="G20" s="71">
        <v>554</v>
      </c>
      <c r="H20" s="145">
        <v>234</v>
      </c>
      <c r="I20" s="145">
        <v>228</v>
      </c>
      <c r="J20" s="146">
        <f t="shared" si="2"/>
        <v>462</v>
      </c>
      <c r="K20" s="99">
        <f t="shared" si="3"/>
        <v>0.8339350180505415</v>
      </c>
      <c r="L20" s="121">
        <v>445</v>
      </c>
      <c r="M20" s="99">
        <f t="shared" si="4"/>
        <v>0.9632034632034632</v>
      </c>
      <c r="N20" s="121">
        <v>4</v>
      </c>
      <c r="O20" s="99">
        <f t="shared" si="5"/>
        <v>0.008658008658008658</v>
      </c>
      <c r="P20" s="121">
        <v>13</v>
      </c>
      <c r="Q20" s="99">
        <f t="shared" si="6"/>
        <v>0.02813852813852814</v>
      </c>
      <c r="R20" s="124">
        <v>0</v>
      </c>
      <c r="S20" s="127">
        <v>9</v>
      </c>
      <c r="T20" s="89">
        <f t="shared" si="28"/>
        <v>0.020224719101123594</v>
      </c>
      <c r="U20" s="116">
        <v>51</v>
      </c>
      <c r="V20" s="91">
        <f t="shared" si="7"/>
        <v>0.1146067415730337</v>
      </c>
      <c r="W20" s="130">
        <v>9</v>
      </c>
      <c r="X20" s="91">
        <f t="shared" si="8"/>
        <v>0.020224719101123594</v>
      </c>
      <c r="Y20" s="130">
        <v>206</v>
      </c>
      <c r="Z20" s="93">
        <f t="shared" si="9"/>
        <v>0.46292134831460674</v>
      </c>
      <c r="AA20" s="116">
        <v>135</v>
      </c>
      <c r="AB20" s="91">
        <f t="shared" si="10"/>
        <v>0.30337078651685395</v>
      </c>
      <c r="AC20" s="130">
        <v>1</v>
      </c>
      <c r="AD20" s="91">
        <f t="shared" si="11"/>
        <v>0.0022471910112359553</v>
      </c>
      <c r="AE20" s="127">
        <v>1</v>
      </c>
      <c r="AF20" s="95">
        <f t="shared" si="12"/>
        <v>0.0022471910112359553</v>
      </c>
      <c r="AG20" s="130">
        <v>4</v>
      </c>
      <c r="AH20" s="91">
        <f t="shared" si="13"/>
        <v>0.008988764044943821</v>
      </c>
      <c r="AI20" s="135">
        <v>8</v>
      </c>
      <c r="AJ20" s="91">
        <f t="shared" si="14"/>
        <v>0.017977528089887642</v>
      </c>
      <c r="AK20" s="130">
        <v>2</v>
      </c>
      <c r="AL20" s="97">
        <f t="shared" si="15"/>
        <v>0.0044943820224719105</v>
      </c>
      <c r="AM20" s="130">
        <v>2</v>
      </c>
      <c r="AN20" s="91">
        <f t="shared" si="16"/>
        <v>0.0044943820224719105</v>
      </c>
      <c r="AO20" s="130">
        <v>2</v>
      </c>
      <c r="AP20" s="97">
        <f t="shared" si="17"/>
        <v>0.0044943820224719105</v>
      </c>
      <c r="AQ20" s="127">
        <v>0</v>
      </c>
      <c r="AR20" s="95">
        <f t="shared" si="18"/>
        <v>0</v>
      </c>
      <c r="AS20" s="130">
        <v>10</v>
      </c>
      <c r="AT20" s="91">
        <f t="shared" si="19"/>
        <v>0.02247191011235955</v>
      </c>
      <c r="AU20" s="130">
        <v>2</v>
      </c>
      <c r="AV20" s="91">
        <f t="shared" si="20"/>
        <v>0.0044943820224719105</v>
      </c>
      <c r="AW20" s="130">
        <v>3</v>
      </c>
      <c r="AX20" s="91">
        <f t="shared" si="21"/>
        <v>0.006741573033707865</v>
      </c>
      <c r="AZ20" s="31" t="b">
        <f t="shared" si="22"/>
        <v>1</v>
      </c>
      <c r="BA20" s="31" t="b">
        <f t="shared" si="23"/>
        <v>1</v>
      </c>
      <c r="BB20" s="42"/>
      <c r="BC20" s="34">
        <f t="shared" si="24"/>
        <v>462</v>
      </c>
      <c r="BD20" s="34">
        <f t="shared" si="25"/>
        <v>445</v>
      </c>
      <c r="BE20" s="34">
        <f t="shared" si="26"/>
        <v>60</v>
      </c>
      <c r="BF20" s="34">
        <f t="shared" si="27"/>
        <v>341</v>
      </c>
    </row>
    <row r="21" spans="1:58" s="18" customFormat="1" ht="49.5" customHeight="1">
      <c r="A21" s="16">
        <v>14</v>
      </c>
      <c r="B21" s="17" t="s">
        <v>13</v>
      </c>
      <c r="C21" s="14">
        <f t="shared" si="0"/>
        <v>0</v>
      </c>
      <c r="D21" s="68">
        <v>2</v>
      </c>
      <c r="E21" s="64">
        <v>2</v>
      </c>
      <c r="F21" s="64">
        <f t="shared" si="1"/>
        <v>629</v>
      </c>
      <c r="G21" s="64">
        <v>629</v>
      </c>
      <c r="H21" s="117">
        <v>294</v>
      </c>
      <c r="I21" s="117">
        <v>261</v>
      </c>
      <c r="J21" s="69">
        <f t="shared" si="2"/>
        <v>555</v>
      </c>
      <c r="K21" s="100">
        <f t="shared" si="3"/>
        <v>0.8823529411764706</v>
      </c>
      <c r="L21" s="120">
        <v>516</v>
      </c>
      <c r="M21" s="100">
        <f t="shared" si="4"/>
        <v>0.9297297297297298</v>
      </c>
      <c r="N21" s="120">
        <v>18</v>
      </c>
      <c r="O21" s="100">
        <f t="shared" si="5"/>
        <v>0.032432432432432434</v>
      </c>
      <c r="P21" s="120">
        <v>21</v>
      </c>
      <c r="Q21" s="100">
        <f t="shared" si="6"/>
        <v>0.03783783783783784</v>
      </c>
      <c r="R21" s="123">
        <v>0</v>
      </c>
      <c r="S21" s="128">
        <v>9</v>
      </c>
      <c r="T21" s="90">
        <f t="shared" si="28"/>
        <v>0.01744186046511628</v>
      </c>
      <c r="U21" s="117">
        <v>144</v>
      </c>
      <c r="V21" s="92">
        <f t="shared" si="7"/>
        <v>0.27906976744186046</v>
      </c>
      <c r="W21" s="129">
        <v>19</v>
      </c>
      <c r="X21" s="92">
        <f t="shared" si="8"/>
        <v>0.03682170542635659</v>
      </c>
      <c r="Y21" s="129">
        <v>169</v>
      </c>
      <c r="Z21" s="94">
        <f t="shared" si="9"/>
        <v>0.32751937984496127</v>
      </c>
      <c r="AA21" s="117">
        <v>139</v>
      </c>
      <c r="AB21" s="92">
        <f t="shared" si="10"/>
        <v>0.2693798449612403</v>
      </c>
      <c r="AC21" s="129">
        <v>1</v>
      </c>
      <c r="AD21" s="92">
        <f t="shared" si="11"/>
        <v>0.001937984496124031</v>
      </c>
      <c r="AE21" s="128">
        <v>3</v>
      </c>
      <c r="AF21" s="96">
        <f t="shared" si="12"/>
        <v>0.005813953488372093</v>
      </c>
      <c r="AG21" s="129">
        <v>3</v>
      </c>
      <c r="AH21" s="92">
        <f t="shared" si="13"/>
        <v>0.005813953488372093</v>
      </c>
      <c r="AI21" s="136">
        <v>16</v>
      </c>
      <c r="AJ21" s="92">
        <f t="shared" si="14"/>
        <v>0.031007751937984496</v>
      </c>
      <c r="AK21" s="129">
        <v>0</v>
      </c>
      <c r="AL21" s="98">
        <f t="shared" si="15"/>
        <v>0</v>
      </c>
      <c r="AM21" s="129">
        <v>1</v>
      </c>
      <c r="AN21" s="92">
        <f t="shared" si="16"/>
        <v>0.001937984496124031</v>
      </c>
      <c r="AO21" s="129">
        <v>0</v>
      </c>
      <c r="AP21" s="98">
        <f t="shared" si="17"/>
        <v>0</v>
      </c>
      <c r="AQ21" s="128">
        <v>5</v>
      </c>
      <c r="AR21" s="96">
        <f t="shared" si="18"/>
        <v>0.009689922480620155</v>
      </c>
      <c r="AS21" s="129">
        <v>5</v>
      </c>
      <c r="AT21" s="92">
        <f t="shared" si="19"/>
        <v>0.009689922480620155</v>
      </c>
      <c r="AU21" s="129">
        <v>0</v>
      </c>
      <c r="AV21" s="92">
        <f t="shared" si="20"/>
        <v>0</v>
      </c>
      <c r="AW21" s="129">
        <v>2</v>
      </c>
      <c r="AX21" s="92">
        <f t="shared" si="21"/>
        <v>0.003875968992248062</v>
      </c>
      <c r="AZ21" s="31" t="b">
        <f t="shared" si="22"/>
        <v>1</v>
      </c>
      <c r="BA21" s="31" t="b">
        <f t="shared" si="23"/>
        <v>1</v>
      </c>
      <c r="BB21" s="41"/>
      <c r="BC21" s="34">
        <f t="shared" si="24"/>
        <v>555</v>
      </c>
      <c r="BD21" s="34">
        <f t="shared" si="25"/>
        <v>516</v>
      </c>
      <c r="BE21" s="34">
        <f t="shared" si="26"/>
        <v>153</v>
      </c>
      <c r="BF21" s="34">
        <f t="shared" si="27"/>
        <v>308</v>
      </c>
    </row>
    <row r="22" spans="1:58" s="19" customFormat="1" ht="49.5" customHeight="1">
      <c r="A22" s="13">
        <v>15</v>
      </c>
      <c r="B22" s="14" t="s">
        <v>14</v>
      </c>
      <c r="C22" s="14">
        <f t="shared" si="0"/>
        <v>0</v>
      </c>
      <c r="D22" s="66">
        <v>3</v>
      </c>
      <c r="E22" s="65">
        <v>3</v>
      </c>
      <c r="F22" s="65">
        <f t="shared" si="1"/>
        <v>1317</v>
      </c>
      <c r="G22" s="65">
        <v>1317</v>
      </c>
      <c r="H22" s="116">
        <v>592</v>
      </c>
      <c r="I22" s="116">
        <v>603</v>
      </c>
      <c r="J22" s="67">
        <f t="shared" si="2"/>
        <v>1195</v>
      </c>
      <c r="K22" s="99">
        <f t="shared" si="3"/>
        <v>0.9073652239939256</v>
      </c>
      <c r="L22" s="119">
        <v>1138</v>
      </c>
      <c r="M22" s="99">
        <f t="shared" si="4"/>
        <v>0.9523012552301255</v>
      </c>
      <c r="N22" s="119">
        <v>6</v>
      </c>
      <c r="O22" s="99">
        <f t="shared" si="5"/>
        <v>0.00502092050209205</v>
      </c>
      <c r="P22" s="119">
        <v>51</v>
      </c>
      <c r="Q22" s="99">
        <f t="shared" si="6"/>
        <v>0.042677824267782424</v>
      </c>
      <c r="R22" s="122">
        <v>0</v>
      </c>
      <c r="S22" s="127">
        <v>37</v>
      </c>
      <c r="T22" s="89">
        <f t="shared" si="28"/>
        <v>0.03251318101933216</v>
      </c>
      <c r="U22" s="116">
        <v>330</v>
      </c>
      <c r="V22" s="91">
        <f t="shared" si="7"/>
        <v>0.28998242530755713</v>
      </c>
      <c r="W22" s="130">
        <v>34</v>
      </c>
      <c r="X22" s="91">
        <f t="shared" si="8"/>
        <v>0.029876977152899824</v>
      </c>
      <c r="Y22" s="130">
        <v>423</v>
      </c>
      <c r="Z22" s="93">
        <f t="shared" si="9"/>
        <v>0.37170474516695956</v>
      </c>
      <c r="AA22" s="116">
        <v>208</v>
      </c>
      <c r="AB22" s="91">
        <f t="shared" si="10"/>
        <v>0.1827768014059754</v>
      </c>
      <c r="AC22" s="130">
        <v>3</v>
      </c>
      <c r="AD22" s="91">
        <f t="shared" si="11"/>
        <v>0.0026362038664323375</v>
      </c>
      <c r="AE22" s="127">
        <v>3</v>
      </c>
      <c r="AF22" s="95">
        <f t="shared" si="12"/>
        <v>0.0026362038664323375</v>
      </c>
      <c r="AG22" s="130">
        <v>11</v>
      </c>
      <c r="AH22" s="91">
        <f t="shared" si="13"/>
        <v>0.009666080843585237</v>
      </c>
      <c r="AI22" s="135">
        <v>32</v>
      </c>
      <c r="AJ22" s="91">
        <f t="shared" si="14"/>
        <v>0.028119507908611598</v>
      </c>
      <c r="AK22" s="130">
        <v>0</v>
      </c>
      <c r="AL22" s="97">
        <f t="shared" si="15"/>
        <v>0</v>
      </c>
      <c r="AM22" s="130">
        <v>0</v>
      </c>
      <c r="AN22" s="91">
        <f t="shared" si="16"/>
        <v>0</v>
      </c>
      <c r="AO22" s="130">
        <v>5</v>
      </c>
      <c r="AP22" s="97">
        <f t="shared" si="17"/>
        <v>0.004393673110720563</v>
      </c>
      <c r="AQ22" s="127">
        <v>3</v>
      </c>
      <c r="AR22" s="95">
        <f t="shared" si="18"/>
        <v>0.0026362038664323375</v>
      </c>
      <c r="AS22" s="130">
        <v>34</v>
      </c>
      <c r="AT22" s="91">
        <f t="shared" si="19"/>
        <v>0.029876977152899824</v>
      </c>
      <c r="AU22" s="130">
        <v>9</v>
      </c>
      <c r="AV22" s="91">
        <f t="shared" si="20"/>
        <v>0.007908611599297012</v>
      </c>
      <c r="AW22" s="130">
        <v>6</v>
      </c>
      <c r="AX22" s="91">
        <f t="shared" si="21"/>
        <v>0.005272407732864675</v>
      </c>
      <c r="AZ22" s="31" t="b">
        <f t="shared" si="22"/>
        <v>1</v>
      </c>
      <c r="BA22" s="31" t="b">
        <f t="shared" si="23"/>
        <v>1</v>
      </c>
      <c r="BB22" s="42"/>
      <c r="BC22" s="34">
        <f t="shared" si="24"/>
        <v>1195</v>
      </c>
      <c r="BD22" s="34">
        <f t="shared" si="25"/>
        <v>1138</v>
      </c>
      <c r="BE22" s="34">
        <f t="shared" si="26"/>
        <v>367</v>
      </c>
      <c r="BF22" s="34">
        <f t="shared" si="27"/>
        <v>631</v>
      </c>
    </row>
    <row r="23" spans="1:58" s="18" customFormat="1" ht="49.5" customHeight="1">
      <c r="A23" s="16">
        <v>16</v>
      </c>
      <c r="B23" s="17" t="s">
        <v>15</v>
      </c>
      <c r="C23" s="14">
        <f t="shared" si="0"/>
        <v>0</v>
      </c>
      <c r="D23" s="68">
        <v>2</v>
      </c>
      <c r="E23" s="64">
        <v>2</v>
      </c>
      <c r="F23" s="64">
        <f t="shared" si="1"/>
        <v>808</v>
      </c>
      <c r="G23" s="64">
        <v>808</v>
      </c>
      <c r="H23" s="117">
        <v>304</v>
      </c>
      <c r="I23" s="117">
        <v>316</v>
      </c>
      <c r="J23" s="69">
        <f t="shared" si="2"/>
        <v>620</v>
      </c>
      <c r="K23" s="100">
        <f t="shared" si="3"/>
        <v>0.7673267326732673</v>
      </c>
      <c r="L23" s="120">
        <v>600</v>
      </c>
      <c r="M23" s="100">
        <f t="shared" si="4"/>
        <v>0.967741935483871</v>
      </c>
      <c r="N23" s="120">
        <v>3</v>
      </c>
      <c r="O23" s="100">
        <f t="shared" si="5"/>
        <v>0.004838709677419355</v>
      </c>
      <c r="P23" s="120">
        <v>17</v>
      </c>
      <c r="Q23" s="100">
        <f t="shared" si="6"/>
        <v>0.027419354838709678</v>
      </c>
      <c r="R23" s="123">
        <v>0</v>
      </c>
      <c r="S23" s="128">
        <v>26</v>
      </c>
      <c r="T23" s="90">
        <f t="shared" si="28"/>
        <v>0.043333333333333335</v>
      </c>
      <c r="U23" s="131">
        <v>184</v>
      </c>
      <c r="V23" s="92">
        <f t="shared" si="7"/>
        <v>0.30666666666666664</v>
      </c>
      <c r="W23" s="129">
        <v>23</v>
      </c>
      <c r="X23" s="92">
        <f t="shared" si="8"/>
        <v>0.03833333333333333</v>
      </c>
      <c r="Y23" s="129">
        <v>221</v>
      </c>
      <c r="Z23" s="94">
        <f t="shared" si="9"/>
        <v>0.36833333333333335</v>
      </c>
      <c r="AA23" s="117">
        <v>97</v>
      </c>
      <c r="AB23" s="92">
        <f t="shared" si="10"/>
        <v>0.16166666666666665</v>
      </c>
      <c r="AC23" s="129">
        <v>1</v>
      </c>
      <c r="AD23" s="92">
        <f t="shared" si="11"/>
        <v>0.0016666666666666668</v>
      </c>
      <c r="AE23" s="128">
        <v>0</v>
      </c>
      <c r="AF23" s="96">
        <f t="shared" si="12"/>
        <v>0</v>
      </c>
      <c r="AG23" s="133">
        <v>5</v>
      </c>
      <c r="AH23" s="92">
        <f t="shared" si="13"/>
        <v>0.008333333333333333</v>
      </c>
      <c r="AI23" s="136">
        <v>20</v>
      </c>
      <c r="AJ23" s="92">
        <f t="shared" si="14"/>
        <v>0.03333333333333333</v>
      </c>
      <c r="AK23" s="129">
        <v>0</v>
      </c>
      <c r="AL23" s="98">
        <f t="shared" si="15"/>
        <v>0</v>
      </c>
      <c r="AM23" s="129">
        <v>2</v>
      </c>
      <c r="AN23" s="92">
        <f t="shared" si="16"/>
        <v>0.0033333333333333335</v>
      </c>
      <c r="AO23" s="129">
        <v>1</v>
      </c>
      <c r="AP23" s="98">
        <f t="shared" si="17"/>
        <v>0.0016666666666666668</v>
      </c>
      <c r="AQ23" s="128">
        <v>2</v>
      </c>
      <c r="AR23" s="96">
        <f t="shared" si="18"/>
        <v>0.0033333333333333335</v>
      </c>
      <c r="AS23" s="133">
        <v>15</v>
      </c>
      <c r="AT23" s="92">
        <f t="shared" si="19"/>
        <v>0.025</v>
      </c>
      <c r="AU23" s="133">
        <v>2</v>
      </c>
      <c r="AV23" s="92">
        <f t="shared" si="20"/>
        <v>0.0033333333333333335</v>
      </c>
      <c r="AW23" s="129">
        <v>1</v>
      </c>
      <c r="AX23" s="92">
        <f t="shared" si="21"/>
        <v>0.0016666666666666668</v>
      </c>
      <c r="AZ23" s="31" t="b">
        <f t="shared" si="22"/>
        <v>1</v>
      </c>
      <c r="BA23" s="31" t="b">
        <f t="shared" si="23"/>
        <v>1</v>
      </c>
      <c r="BB23" s="41"/>
      <c r="BC23" s="34">
        <f t="shared" si="24"/>
        <v>620</v>
      </c>
      <c r="BD23" s="34">
        <f t="shared" si="25"/>
        <v>600</v>
      </c>
      <c r="BE23" s="34">
        <f t="shared" si="26"/>
        <v>210</v>
      </c>
      <c r="BF23" s="34">
        <f t="shared" si="27"/>
        <v>318</v>
      </c>
    </row>
    <row r="24" spans="1:58" s="19" customFormat="1" ht="49.5" customHeight="1">
      <c r="A24" s="13">
        <v>17</v>
      </c>
      <c r="B24" s="14" t="s">
        <v>16</v>
      </c>
      <c r="C24" s="14">
        <f t="shared" si="0"/>
        <v>0</v>
      </c>
      <c r="D24" s="66">
        <v>7</v>
      </c>
      <c r="E24" s="65">
        <v>7</v>
      </c>
      <c r="F24" s="65">
        <f t="shared" si="1"/>
        <v>4164</v>
      </c>
      <c r="G24" s="65">
        <v>4164</v>
      </c>
      <c r="H24" s="140">
        <v>1607</v>
      </c>
      <c r="I24" s="140">
        <v>1640</v>
      </c>
      <c r="J24" s="141">
        <f t="shared" si="2"/>
        <v>3247</v>
      </c>
      <c r="K24" s="99">
        <f t="shared" si="3"/>
        <v>0.7797790585975024</v>
      </c>
      <c r="L24" s="119">
        <v>3148</v>
      </c>
      <c r="M24" s="99">
        <f t="shared" si="4"/>
        <v>0.9695103172158915</v>
      </c>
      <c r="N24" s="119">
        <v>23</v>
      </c>
      <c r="O24" s="99">
        <f t="shared" si="5"/>
        <v>0.0070834616569140745</v>
      </c>
      <c r="P24" s="119">
        <v>73</v>
      </c>
      <c r="Q24" s="99">
        <f t="shared" si="6"/>
        <v>0.022482291345857715</v>
      </c>
      <c r="R24" s="122">
        <v>3</v>
      </c>
      <c r="S24" s="127">
        <v>136</v>
      </c>
      <c r="T24" s="89">
        <f t="shared" si="28"/>
        <v>0.043202033036848796</v>
      </c>
      <c r="U24" s="116">
        <v>805</v>
      </c>
      <c r="V24" s="91">
        <f t="shared" si="7"/>
        <v>0.25571791613723</v>
      </c>
      <c r="W24" s="130">
        <v>128</v>
      </c>
      <c r="X24" s="91">
        <f t="shared" si="8"/>
        <v>0.04066073697585769</v>
      </c>
      <c r="Y24" s="130">
        <v>1301</v>
      </c>
      <c r="Z24" s="93">
        <f t="shared" si="9"/>
        <v>0.41327827191867855</v>
      </c>
      <c r="AA24" s="116">
        <v>524</v>
      </c>
      <c r="AB24" s="91">
        <f t="shared" si="10"/>
        <v>0.16645489199491742</v>
      </c>
      <c r="AC24" s="130">
        <v>9</v>
      </c>
      <c r="AD24" s="91">
        <f t="shared" si="11"/>
        <v>0.0028589580686149934</v>
      </c>
      <c r="AE24" s="127">
        <v>2</v>
      </c>
      <c r="AF24" s="95">
        <f t="shared" si="12"/>
        <v>0.0006353240152477764</v>
      </c>
      <c r="AG24" s="130">
        <v>37</v>
      </c>
      <c r="AH24" s="91">
        <f t="shared" si="13"/>
        <v>0.011753494282083863</v>
      </c>
      <c r="AI24" s="135">
        <v>88</v>
      </c>
      <c r="AJ24" s="91">
        <f t="shared" si="14"/>
        <v>0.02795425667090216</v>
      </c>
      <c r="AK24" s="130">
        <v>4</v>
      </c>
      <c r="AL24" s="97">
        <f t="shared" si="15"/>
        <v>0.0012706480304955528</v>
      </c>
      <c r="AM24" s="130">
        <v>5</v>
      </c>
      <c r="AN24" s="91">
        <f t="shared" si="16"/>
        <v>0.0015883100381194409</v>
      </c>
      <c r="AO24" s="130">
        <v>10</v>
      </c>
      <c r="AP24" s="97">
        <f t="shared" si="17"/>
        <v>0.0031766200762388818</v>
      </c>
      <c r="AQ24" s="127">
        <v>9</v>
      </c>
      <c r="AR24" s="95">
        <f t="shared" si="18"/>
        <v>0.0028589580686149934</v>
      </c>
      <c r="AS24" s="130">
        <v>72</v>
      </c>
      <c r="AT24" s="91">
        <f t="shared" si="19"/>
        <v>0.022871664548919948</v>
      </c>
      <c r="AU24" s="130">
        <v>10</v>
      </c>
      <c r="AV24" s="91">
        <f t="shared" si="20"/>
        <v>0.0031766200762388818</v>
      </c>
      <c r="AW24" s="130">
        <v>8</v>
      </c>
      <c r="AX24" s="91">
        <f t="shared" si="21"/>
        <v>0.0025412960609911056</v>
      </c>
      <c r="AZ24" s="31" t="b">
        <f t="shared" si="22"/>
        <v>1</v>
      </c>
      <c r="BA24" s="31" t="b">
        <f t="shared" si="23"/>
        <v>1</v>
      </c>
      <c r="BB24" s="42"/>
      <c r="BC24" s="34">
        <f t="shared" si="24"/>
        <v>3247</v>
      </c>
      <c r="BD24" s="34">
        <f t="shared" si="25"/>
        <v>3148</v>
      </c>
      <c r="BE24" s="34">
        <f t="shared" si="26"/>
        <v>941</v>
      </c>
      <c r="BF24" s="34">
        <f t="shared" si="27"/>
        <v>1825</v>
      </c>
    </row>
    <row r="25" spans="1:58" s="18" customFormat="1" ht="49.5" customHeight="1">
      <c r="A25" s="16">
        <v>18</v>
      </c>
      <c r="B25" s="17" t="s">
        <v>17</v>
      </c>
      <c r="C25" s="14">
        <f t="shared" si="0"/>
        <v>0</v>
      </c>
      <c r="D25" s="68">
        <v>1</v>
      </c>
      <c r="E25" s="64">
        <v>1</v>
      </c>
      <c r="F25" s="64">
        <f t="shared" si="1"/>
        <v>149</v>
      </c>
      <c r="G25" s="64">
        <v>149</v>
      </c>
      <c r="H25" s="117">
        <v>67</v>
      </c>
      <c r="I25" s="117">
        <v>56</v>
      </c>
      <c r="J25" s="69">
        <f t="shared" si="2"/>
        <v>123</v>
      </c>
      <c r="K25" s="100">
        <f t="shared" si="3"/>
        <v>0.825503355704698</v>
      </c>
      <c r="L25" s="120">
        <v>118</v>
      </c>
      <c r="M25" s="100">
        <f t="shared" si="4"/>
        <v>0.959349593495935</v>
      </c>
      <c r="N25" s="120">
        <v>0</v>
      </c>
      <c r="O25" s="100">
        <f t="shared" si="5"/>
        <v>0</v>
      </c>
      <c r="P25" s="120">
        <v>5</v>
      </c>
      <c r="Q25" s="100">
        <f t="shared" si="6"/>
        <v>0.04065040650406504</v>
      </c>
      <c r="R25" s="123">
        <v>0</v>
      </c>
      <c r="S25" s="128">
        <v>2</v>
      </c>
      <c r="T25" s="90">
        <f t="shared" si="28"/>
        <v>0.01694915254237288</v>
      </c>
      <c r="U25" s="117">
        <v>35</v>
      </c>
      <c r="V25" s="92">
        <f t="shared" si="7"/>
        <v>0.2966101694915254</v>
      </c>
      <c r="W25" s="129">
        <v>7</v>
      </c>
      <c r="X25" s="92">
        <f t="shared" si="8"/>
        <v>0.059322033898305086</v>
      </c>
      <c r="Y25" s="129">
        <v>43</v>
      </c>
      <c r="Z25" s="94">
        <f t="shared" si="9"/>
        <v>0.3644067796610169</v>
      </c>
      <c r="AA25" s="117">
        <v>23</v>
      </c>
      <c r="AB25" s="92">
        <f t="shared" si="10"/>
        <v>0.19491525423728814</v>
      </c>
      <c r="AC25" s="129">
        <v>0</v>
      </c>
      <c r="AD25" s="92">
        <f t="shared" si="11"/>
        <v>0</v>
      </c>
      <c r="AE25" s="128">
        <v>0</v>
      </c>
      <c r="AF25" s="96">
        <f t="shared" si="12"/>
        <v>0</v>
      </c>
      <c r="AG25" s="129">
        <v>0</v>
      </c>
      <c r="AH25" s="92">
        <f t="shared" si="13"/>
        <v>0</v>
      </c>
      <c r="AI25" s="136">
        <v>1</v>
      </c>
      <c r="AJ25" s="92">
        <f t="shared" si="14"/>
        <v>0.00847457627118644</v>
      </c>
      <c r="AK25" s="129">
        <v>0</v>
      </c>
      <c r="AL25" s="98">
        <f t="shared" si="15"/>
        <v>0</v>
      </c>
      <c r="AM25" s="129">
        <v>0</v>
      </c>
      <c r="AN25" s="92">
        <f t="shared" si="16"/>
        <v>0</v>
      </c>
      <c r="AO25" s="129">
        <v>0</v>
      </c>
      <c r="AP25" s="98">
        <f t="shared" si="17"/>
        <v>0</v>
      </c>
      <c r="AQ25" s="128">
        <v>0</v>
      </c>
      <c r="AR25" s="96">
        <f t="shared" si="18"/>
        <v>0</v>
      </c>
      <c r="AS25" s="129">
        <v>6</v>
      </c>
      <c r="AT25" s="92">
        <f t="shared" si="19"/>
        <v>0.05084745762711865</v>
      </c>
      <c r="AU25" s="129">
        <v>0</v>
      </c>
      <c r="AV25" s="92">
        <f t="shared" si="20"/>
        <v>0</v>
      </c>
      <c r="AW25" s="129">
        <v>1</v>
      </c>
      <c r="AX25" s="92">
        <f t="shared" si="21"/>
        <v>0.00847457627118644</v>
      </c>
      <c r="AZ25" s="31" t="b">
        <f t="shared" si="22"/>
        <v>1</v>
      </c>
      <c r="BA25" s="31" t="b">
        <f t="shared" si="23"/>
        <v>1</v>
      </c>
      <c r="BB25" s="41"/>
      <c r="BC25" s="34">
        <f t="shared" si="24"/>
        <v>123</v>
      </c>
      <c r="BD25" s="34">
        <f t="shared" si="25"/>
        <v>118</v>
      </c>
      <c r="BE25" s="34">
        <f t="shared" si="26"/>
        <v>37</v>
      </c>
      <c r="BF25" s="34">
        <f t="shared" si="27"/>
        <v>66</v>
      </c>
    </row>
    <row r="26" spans="1:58" s="19" customFormat="1" ht="49.5" customHeight="1">
      <c r="A26" s="13">
        <v>19</v>
      </c>
      <c r="B26" s="14" t="s">
        <v>18</v>
      </c>
      <c r="C26" s="14">
        <f t="shared" si="0"/>
        <v>0</v>
      </c>
      <c r="D26" s="66">
        <v>4</v>
      </c>
      <c r="E26" s="65">
        <v>4</v>
      </c>
      <c r="F26" s="65">
        <f t="shared" si="1"/>
        <v>2848</v>
      </c>
      <c r="G26" s="65">
        <v>2848</v>
      </c>
      <c r="H26" s="116">
        <v>1167</v>
      </c>
      <c r="I26" s="116">
        <v>1179</v>
      </c>
      <c r="J26" s="67">
        <f t="shared" si="2"/>
        <v>2346</v>
      </c>
      <c r="K26" s="99">
        <f t="shared" si="3"/>
        <v>0.8237359550561798</v>
      </c>
      <c r="L26" s="119">
        <v>2264</v>
      </c>
      <c r="M26" s="99">
        <f t="shared" si="4"/>
        <v>0.9650468883205456</v>
      </c>
      <c r="N26" s="119">
        <v>12</v>
      </c>
      <c r="O26" s="99">
        <f t="shared" si="5"/>
        <v>0.005115089514066497</v>
      </c>
      <c r="P26" s="119">
        <v>70</v>
      </c>
      <c r="Q26" s="99">
        <f t="shared" si="6"/>
        <v>0.029838022165387893</v>
      </c>
      <c r="R26" s="122">
        <v>0</v>
      </c>
      <c r="S26" s="127">
        <v>65</v>
      </c>
      <c r="T26" s="89">
        <f t="shared" si="28"/>
        <v>0.02871024734982332</v>
      </c>
      <c r="U26" s="116">
        <v>788</v>
      </c>
      <c r="V26" s="91">
        <f t="shared" si="7"/>
        <v>0.3480565371024735</v>
      </c>
      <c r="W26" s="130">
        <v>63</v>
      </c>
      <c r="X26" s="91">
        <f t="shared" si="8"/>
        <v>0.02782685512367491</v>
      </c>
      <c r="Y26" s="130">
        <v>757</v>
      </c>
      <c r="Z26" s="93">
        <f t="shared" si="9"/>
        <v>0.33436395759717313</v>
      </c>
      <c r="AA26" s="116">
        <v>369</v>
      </c>
      <c r="AB26" s="91">
        <f t="shared" si="10"/>
        <v>0.16298586572438162</v>
      </c>
      <c r="AC26" s="130">
        <v>5</v>
      </c>
      <c r="AD26" s="91">
        <f t="shared" si="11"/>
        <v>0.002208480565371025</v>
      </c>
      <c r="AE26" s="127">
        <v>5</v>
      </c>
      <c r="AF26" s="95">
        <f t="shared" si="12"/>
        <v>0.002208480565371025</v>
      </c>
      <c r="AG26" s="130">
        <v>14</v>
      </c>
      <c r="AH26" s="91">
        <f t="shared" si="13"/>
        <v>0.006183745583038869</v>
      </c>
      <c r="AI26" s="135">
        <v>43</v>
      </c>
      <c r="AJ26" s="91">
        <f t="shared" si="14"/>
        <v>0.018992932862190812</v>
      </c>
      <c r="AK26" s="130">
        <v>1</v>
      </c>
      <c r="AL26" s="97">
        <f t="shared" si="15"/>
        <v>0.00044169611307420494</v>
      </c>
      <c r="AM26" s="130">
        <v>4</v>
      </c>
      <c r="AN26" s="91">
        <f t="shared" si="16"/>
        <v>0.0017667844522968198</v>
      </c>
      <c r="AO26" s="130">
        <v>13</v>
      </c>
      <c r="AP26" s="97">
        <f t="shared" si="17"/>
        <v>0.005742049469964664</v>
      </c>
      <c r="AQ26" s="127">
        <v>11</v>
      </c>
      <c r="AR26" s="95">
        <f t="shared" si="18"/>
        <v>0.004858657243816254</v>
      </c>
      <c r="AS26" s="130">
        <v>100</v>
      </c>
      <c r="AT26" s="91">
        <f t="shared" si="19"/>
        <v>0.044169611307420496</v>
      </c>
      <c r="AU26" s="130">
        <v>16</v>
      </c>
      <c r="AV26" s="91">
        <f t="shared" si="20"/>
        <v>0.007067137809187279</v>
      </c>
      <c r="AW26" s="130">
        <v>10</v>
      </c>
      <c r="AX26" s="91">
        <f t="shared" si="21"/>
        <v>0.00441696113074205</v>
      </c>
      <c r="AZ26" s="31" t="b">
        <f t="shared" si="22"/>
        <v>1</v>
      </c>
      <c r="BA26" s="31" t="b">
        <f t="shared" si="23"/>
        <v>1</v>
      </c>
      <c r="BB26" s="42"/>
      <c r="BC26" s="34">
        <f t="shared" si="24"/>
        <v>2346</v>
      </c>
      <c r="BD26" s="34">
        <f t="shared" si="25"/>
        <v>2264</v>
      </c>
      <c r="BE26" s="34">
        <f t="shared" si="26"/>
        <v>853</v>
      </c>
      <c r="BF26" s="34">
        <f t="shared" si="27"/>
        <v>1126</v>
      </c>
    </row>
    <row r="27" spans="1:58" s="18" customFormat="1" ht="49.5" customHeight="1">
      <c r="A27" s="16">
        <v>20</v>
      </c>
      <c r="B27" s="17" t="s">
        <v>19</v>
      </c>
      <c r="C27" s="14">
        <f t="shared" si="0"/>
        <v>0</v>
      </c>
      <c r="D27" s="68">
        <v>3</v>
      </c>
      <c r="E27" s="64">
        <v>3</v>
      </c>
      <c r="F27" s="64">
        <f t="shared" si="1"/>
        <v>227</v>
      </c>
      <c r="G27" s="64">
        <v>227</v>
      </c>
      <c r="H27" s="117">
        <v>85</v>
      </c>
      <c r="I27" s="117">
        <v>90</v>
      </c>
      <c r="J27" s="69">
        <f t="shared" si="2"/>
        <v>175</v>
      </c>
      <c r="K27" s="100">
        <f t="shared" si="3"/>
        <v>0.7709251101321586</v>
      </c>
      <c r="L27" s="120">
        <v>166</v>
      </c>
      <c r="M27" s="100">
        <f t="shared" si="4"/>
        <v>0.9485714285714286</v>
      </c>
      <c r="N27" s="120">
        <v>2</v>
      </c>
      <c r="O27" s="100">
        <f t="shared" si="5"/>
        <v>0.011428571428571429</v>
      </c>
      <c r="P27" s="120">
        <v>7</v>
      </c>
      <c r="Q27" s="100">
        <f t="shared" si="6"/>
        <v>0.04</v>
      </c>
      <c r="R27" s="123">
        <v>0</v>
      </c>
      <c r="S27" s="128">
        <v>6</v>
      </c>
      <c r="T27" s="90">
        <f t="shared" si="28"/>
        <v>0.03614457831325301</v>
      </c>
      <c r="U27" s="117">
        <v>43</v>
      </c>
      <c r="V27" s="92">
        <f t="shared" si="7"/>
        <v>0.25903614457831325</v>
      </c>
      <c r="W27" s="129">
        <v>6</v>
      </c>
      <c r="X27" s="92">
        <f t="shared" si="8"/>
        <v>0.03614457831325301</v>
      </c>
      <c r="Y27" s="129">
        <v>72</v>
      </c>
      <c r="Z27" s="94">
        <f t="shared" si="9"/>
        <v>0.43373493975903615</v>
      </c>
      <c r="AA27" s="117">
        <v>26</v>
      </c>
      <c r="AB27" s="92">
        <f t="shared" si="10"/>
        <v>0.1566265060240964</v>
      </c>
      <c r="AC27" s="129">
        <v>0</v>
      </c>
      <c r="AD27" s="92">
        <f t="shared" si="11"/>
        <v>0</v>
      </c>
      <c r="AE27" s="128">
        <v>0</v>
      </c>
      <c r="AF27" s="96">
        <f t="shared" si="12"/>
        <v>0</v>
      </c>
      <c r="AG27" s="129">
        <v>0</v>
      </c>
      <c r="AH27" s="92">
        <f t="shared" si="13"/>
        <v>0</v>
      </c>
      <c r="AI27" s="136">
        <v>4</v>
      </c>
      <c r="AJ27" s="92">
        <f t="shared" si="14"/>
        <v>0.024096385542168676</v>
      </c>
      <c r="AK27" s="129">
        <v>1</v>
      </c>
      <c r="AL27" s="98">
        <f t="shared" si="15"/>
        <v>0.006024096385542169</v>
      </c>
      <c r="AM27" s="129">
        <v>1</v>
      </c>
      <c r="AN27" s="92">
        <f t="shared" si="16"/>
        <v>0.006024096385542169</v>
      </c>
      <c r="AO27" s="129">
        <v>1</v>
      </c>
      <c r="AP27" s="98">
        <f t="shared" si="17"/>
        <v>0.006024096385542169</v>
      </c>
      <c r="AQ27" s="128">
        <v>0</v>
      </c>
      <c r="AR27" s="96">
        <f t="shared" si="18"/>
        <v>0</v>
      </c>
      <c r="AS27" s="129">
        <v>3</v>
      </c>
      <c r="AT27" s="92">
        <f t="shared" si="19"/>
        <v>0.018072289156626505</v>
      </c>
      <c r="AU27" s="129">
        <v>3</v>
      </c>
      <c r="AV27" s="92">
        <f t="shared" si="20"/>
        <v>0.018072289156626505</v>
      </c>
      <c r="AW27" s="129">
        <v>0</v>
      </c>
      <c r="AX27" s="92">
        <f t="shared" si="21"/>
        <v>0</v>
      </c>
      <c r="AZ27" s="31" t="b">
        <f t="shared" si="22"/>
        <v>1</v>
      </c>
      <c r="BA27" s="31" t="b">
        <f t="shared" si="23"/>
        <v>1</v>
      </c>
      <c r="BB27" s="41"/>
      <c r="BC27" s="34">
        <f t="shared" si="24"/>
        <v>175</v>
      </c>
      <c r="BD27" s="34">
        <f t="shared" si="25"/>
        <v>166</v>
      </c>
      <c r="BE27" s="34">
        <f t="shared" si="26"/>
        <v>49</v>
      </c>
      <c r="BF27" s="34">
        <f t="shared" si="27"/>
        <v>98</v>
      </c>
    </row>
    <row r="28" spans="1:58" s="19" customFormat="1" ht="49.5" customHeight="1">
      <c r="A28" s="13">
        <v>21</v>
      </c>
      <c r="B28" s="14" t="s">
        <v>20</v>
      </c>
      <c r="C28" s="14">
        <f t="shared" si="0"/>
        <v>0</v>
      </c>
      <c r="D28" s="66">
        <v>1</v>
      </c>
      <c r="E28" s="65">
        <v>1</v>
      </c>
      <c r="F28" s="65">
        <f t="shared" si="1"/>
        <v>313</v>
      </c>
      <c r="G28" s="65">
        <v>313</v>
      </c>
      <c r="H28" s="116">
        <v>122</v>
      </c>
      <c r="I28" s="116">
        <v>112</v>
      </c>
      <c r="J28" s="67">
        <f t="shared" si="2"/>
        <v>234</v>
      </c>
      <c r="K28" s="99">
        <f t="shared" si="3"/>
        <v>0.7476038338658147</v>
      </c>
      <c r="L28" s="119">
        <v>230</v>
      </c>
      <c r="M28" s="99">
        <f t="shared" si="4"/>
        <v>0.9829059829059829</v>
      </c>
      <c r="N28" s="119">
        <v>4</v>
      </c>
      <c r="O28" s="99">
        <f t="shared" si="5"/>
        <v>0.017094017094017096</v>
      </c>
      <c r="P28" s="119">
        <v>0</v>
      </c>
      <c r="Q28" s="99">
        <f t="shared" si="6"/>
        <v>0</v>
      </c>
      <c r="R28" s="122">
        <v>0</v>
      </c>
      <c r="S28" s="127">
        <v>16</v>
      </c>
      <c r="T28" s="89">
        <f t="shared" si="28"/>
        <v>0.06956521739130435</v>
      </c>
      <c r="U28" s="132">
        <v>65</v>
      </c>
      <c r="V28" s="91">
        <f t="shared" si="7"/>
        <v>0.2826086956521739</v>
      </c>
      <c r="W28" s="130">
        <v>5</v>
      </c>
      <c r="X28" s="91">
        <f t="shared" si="8"/>
        <v>0.021739130434782608</v>
      </c>
      <c r="Y28" s="130">
        <v>64</v>
      </c>
      <c r="Z28" s="93">
        <f t="shared" si="9"/>
        <v>0.2782608695652174</v>
      </c>
      <c r="AA28" s="116">
        <v>63</v>
      </c>
      <c r="AB28" s="91">
        <f t="shared" si="10"/>
        <v>0.27391304347826084</v>
      </c>
      <c r="AC28" s="130">
        <v>0</v>
      </c>
      <c r="AD28" s="91">
        <f t="shared" si="11"/>
        <v>0</v>
      </c>
      <c r="AE28" s="127">
        <v>1</v>
      </c>
      <c r="AF28" s="95">
        <f t="shared" si="12"/>
        <v>0.004347826086956522</v>
      </c>
      <c r="AG28" s="134">
        <v>0</v>
      </c>
      <c r="AH28" s="91">
        <f t="shared" si="13"/>
        <v>0</v>
      </c>
      <c r="AI28" s="135">
        <v>2</v>
      </c>
      <c r="AJ28" s="91">
        <f t="shared" si="14"/>
        <v>0.008695652173913044</v>
      </c>
      <c r="AK28" s="130">
        <v>1</v>
      </c>
      <c r="AL28" s="97">
        <f t="shared" si="15"/>
        <v>0.004347826086956522</v>
      </c>
      <c r="AM28" s="130">
        <v>2</v>
      </c>
      <c r="AN28" s="91">
        <f t="shared" si="16"/>
        <v>0.008695652173913044</v>
      </c>
      <c r="AO28" s="130">
        <v>2</v>
      </c>
      <c r="AP28" s="97">
        <f t="shared" si="17"/>
        <v>0.008695652173913044</v>
      </c>
      <c r="AQ28" s="127">
        <v>1</v>
      </c>
      <c r="AR28" s="95">
        <f t="shared" si="18"/>
        <v>0.004347826086956522</v>
      </c>
      <c r="AS28" s="134">
        <v>6</v>
      </c>
      <c r="AT28" s="91">
        <f t="shared" si="19"/>
        <v>0.02608695652173913</v>
      </c>
      <c r="AU28" s="134">
        <v>2</v>
      </c>
      <c r="AV28" s="91">
        <f t="shared" si="20"/>
        <v>0.008695652173913044</v>
      </c>
      <c r="AW28" s="130">
        <v>0</v>
      </c>
      <c r="AX28" s="91">
        <f t="shared" si="21"/>
        <v>0</v>
      </c>
      <c r="AZ28" s="31" t="b">
        <f t="shared" si="22"/>
        <v>1</v>
      </c>
      <c r="BA28" s="31" t="b">
        <f t="shared" si="23"/>
        <v>1</v>
      </c>
      <c r="BB28" s="42"/>
      <c r="BC28" s="34">
        <f t="shared" si="24"/>
        <v>234</v>
      </c>
      <c r="BD28" s="34">
        <f t="shared" si="25"/>
        <v>230</v>
      </c>
      <c r="BE28" s="34">
        <f t="shared" si="26"/>
        <v>81</v>
      </c>
      <c r="BF28" s="34">
        <f t="shared" si="27"/>
        <v>127</v>
      </c>
    </row>
    <row r="29" spans="1:58" s="18" customFormat="1" ht="49.5" customHeight="1">
      <c r="A29" s="16">
        <v>22</v>
      </c>
      <c r="B29" s="17" t="s">
        <v>21</v>
      </c>
      <c r="C29" s="14">
        <f t="shared" si="0"/>
        <v>0</v>
      </c>
      <c r="D29" s="68">
        <v>1</v>
      </c>
      <c r="E29" s="64">
        <v>1</v>
      </c>
      <c r="F29" s="64">
        <f t="shared" si="1"/>
        <v>505</v>
      </c>
      <c r="G29" s="64">
        <v>505</v>
      </c>
      <c r="H29" s="117">
        <v>196</v>
      </c>
      <c r="I29" s="117">
        <v>203</v>
      </c>
      <c r="J29" s="69">
        <f t="shared" si="2"/>
        <v>399</v>
      </c>
      <c r="K29" s="100">
        <f t="shared" si="3"/>
        <v>0.7900990099009901</v>
      </c>
      <c r="L29" s="120">
        <v>381</v>
      </c>
      <c r="M29" s="100">
        <f t="shared" si="4"/>
        <v>0.9548872180451128</v>
      </c>
      <c r="N29" s="120">
        <v>5</v>
      </c>
      <c r="O29" s="100">
        <f t="shared" si="5"/>
        <v>0.012531328320802004</v>
      </c>
      <c r="P29" s="120">
        <v>13</v>
      </c>
      <c r="Q29" s="100">
        <f t="shared" si="6"/>
        <v>0.03258145363408521</v>
      </c>
      <c r="R29" s="123">
        <v>0</v>
      </c>
      <c r="S29" s="128">
        <v>14</v>
      </c>
      <c r="T29" s="90">
        <f t="shared" si="28"/>
        <v>0.03674540682414698</v>
      </c>
      <c r="U29" s="117">
        <v>119</v>
      </c>
      <c r="V29" s="92">
        <f t="shared" si="7"/>
        <v>0.3123359580052493</v>
      </c>
      <c r="W29" s="129">
        <v>9</v>
      </c>
      <c r="X29" s="92">
        <f t="shared" si="8"/>
        <v>0.023622047244094488</v>
      </c>
      <c r="Y29" s="129">
        <v>163</v>
      </c>
      <c r="Z29" s="94">
        <f t="shared" si="9"/>
        <v>0.42782152230971127</v>
      </c>
      <c r="AA29" s="117">
        <v>54</v>
      </c>
      <c r="AB29" s="92">
        <f t="shared" si="10"/>
        <v>0.14173228346456693</v>
      </c>
      <c r="AC29" s="129">
        <v>0</v>
      </c>
      <c r="AD29" s="92">
        <f t="shared" si="11"/>
        <v>0</v>
      </c>
      <c r="AE29" s="128">
        <v>1</v>
      </c>
      <c r="AF29" s="96">
        <f t="shared" si="12"/>
        <v>0.0026246719160104987</v>
      </c>
      <c r="AG29" s="129">
        <v>2</v>
      </c>
      <c r="AH29" s="92">
        <f t="shared" si="13"/>
        <v>0.005249343832020997</v>
      </c>
      <c r="AI29" s="136">
        <v>7</v>
      </c>
      <c r="AJ29" s="92">
        <f t="shared" si="14"/>
        <v>0.01837270341207349</v>
      </c>
      <c r="AK29" s="129">
        <v>0</v>
      </c>
      <c r="AL29" s="98">
        <f t="shared" si="15"/>
        <v>0</v>
      </c>
      <c r="AM29" s="129">
        <v>1</v>
      </c>
      <c r="AN29" s="92">
        <f t="shared" si="16"/>
        <v>0.0026246719160104987</v>
      </c>
      <c r="AO29" s="129">
        <v>0</v>
      </c>
      <c r="AP29" s="98">
        <f t="shared" si="17"/>
        <v>0</v>
      </c>
      <c r="AQ29" s="128">
        <v>0</v>
      </c>
      <c r="AR29" s="96">
        <f t="shared" si="18"/>
        <v>0</v>
      </c>
      <c r="AS29" s="129">
        <v>6</v>
      </c>
      <c r="AT29" s="92">
        <f t="shared" si="19"/>
        <v>0.015748031496062992</v>
      </c>
      <c r="AU29" s="129">
        <v>3</v>
      </c>
      <c r="AV29" s="92">
        <f t="shared" si="20"/>
        <v>0.007874015748031496</v>
      </c>
      <c r="AW29" s="129">
        <v>2</v>
      </c>
      <c r="AX29" s="92">
        <f t="shared" si="21"/>
        <v>0.005249343832020997</v>
      </c>
      <c r="AZ29" s="31" t="b">
        <f t="shared" si="22"/>
        <v>1</v>
      </c>
      <c r="BA29" s="31" t="b">
        <f t="shared" si="23"/>
        <v>1</v>
      </c>
      <c r="BB29" s="41"/>
      <c r="BC29" s="34">
        <f t="shared" si="24"/>
        <v>399</v>
      </c>
      <c r="BD29" s="34">
        <f t="shared" si="25"/>
        <v>381</v>
      </c>
      <c r="BE29" s="34">
        <f t="shared" si="26"/>
        <v>133</v>
      </c>
      <c r="BF29" s="34">
        <f t="shared" si="27"/>
        <v>217</v>
      </c>
    </row>
    <row r="30" spans="1:58" s="19" customFormat="1" ht="49.5" customHeight="1">
      <c r="A30" s="13">
        <v>23</v>
      </c>
      <c r="B30" s="14" t="s">
        <v>22</v>
      </c>
      <c r="C30" s="14">
        <f t="shared" si="0"/>
        <v>0</v>
      </c>
      <c r="D30" s="66">
        <v>1</v>
      </c>
      <c r="E30" s="65">
        <v>1</v>
      </c>
      <c r="F30" s="65">
        <f t="shared" si="1"/>
        <v>482</v>
      </c>
      <c r="G30" s="65">
        <v>482</v>
      </c>
      <c r="H30" s="140">
        <v>197</v>
      </c>
      <c r="I30" s="140">
        <v>199</v>
      </c>
      <c r="J30" s="141">
        <f t="shared" si="2"/>
        <v>396</v>
      </c>
      <c r="K30" s="99">
        <f t="shared" si="3"/>
        <v>0.8215767634854771</v>
      </c>
      <c r="L30" s="119">
        <v>379</v>
      </c>
      <c r="M30" s="99">
        <f t="shared" si="4"/>
        <v>0.9570707070707071</v>
      </c>
      <c r="N30" s="119">
        <v>4</v>
      </c>
      <c r="O30" s="99">
        <f t="shared" si="5"/>
        <v>0.010101010101010102</v>
      </c>
      <c r="P30" s="119">
        <v>13</v>
      </c>
      <c r="Q30" s="99">
        <f t="shared" si="6"/>
        <v>0.03282828282828283</v>
      </c>
      <c r="R30" s="122">
        <v>0</v>
      </c>
      <c r="S30" s="127">
        <v>20</v>
      </c>
      <c r="T30" s="89">
        <f t="shared" si="28"/>
        <v>0.052770448548812667</v>
      </c>
      <c r="U30" s="116">
        <v>123</v>
      </c>
      <c r="V30" s="91">
        <f t="shared" si="7"/>
        <v>0.3245382585751979</v>
      </c>
      <c r="W30" s="130">
        <v>13</v>
      </c>
      <c r="X30" s="91">
        <f t="shared" si="8"/>
        <v>0.03430079155672823</v>
      </c>
      <c r="Y30" s="130">
        <v>128</v>
      </c>
      <c r="Z30" s="93">
        <f t="shared" si="9"/>
        <v>0.33773087071240104</v>
      </c>
      <c r="AA30" s="116">
        <v>59</v>
      </c>
      <c r="AB30" s="91">
        <f t="shared" si="10"/>
        <v>0.15567282321899736</v>
      </c>
      <c r="AC30" s="130">
        <v>3</v>
      </c>
      <c r="AD30" s="91">
        <f t="shared" si="11"/>
        <v>0.0079155672823219</v>
      </c>
      <c r="AE30" s="127">
        <v>0</v>
      </c>
      <c r="AF30" s="95">
        <f t="shared" si="12"/>
        <v>0</v>
      </c>
      <c r="AG30" s="130">
        <v>4</v>
      </c>
      <c r="AH30" s="91">
        <f t="shared" si="13"/>
        <v>0.010554089709762533</v>
      </c>
      <c r="AI30" s="135">
        <v>7</v>
      </c>
      <c r="AJ30" s="91">
        <f t="shared" si="14"/>
        <v>0.018469656992084433</v>
      </c>
      <c r="AK30" s="130">
        <v>0</v>
      </c>
      <c r="AL30" s="97">
        <f t="shared" si="15"/>
        <v>0</v>
      </c>
      <c r="AM30" s="130">
        <v>0</v>
      </c>
      <c r="AN30" s="91">
        <f t="shared" si="16"/>
        <v>0</v>
      </c>
      <c r="AO30" s="130">
        <v>2</v>
      </c>
      <c r="AP30" s="97">
        <f t="shared" si="17"/>
        <v>0.005277044854881266</v>
      </c>
      <c r="AQ30" s="127">
        <v>1</v>
      </c>
      <c r="AR30" s="95">
        <f t="shared" si="18"/>
        <v>0.002638522427440633</v>
      </c>
      <c r="AS30" s="130">
        <v>13</v>
      </c>
      <c r="AT30" s="91">
        <f t="shared" si="19"/>
        <v>0.03430079155672823</v>
      </c>
      <c r="AU30" s="130">
        <v>5</v>
      </c>
      <c r="AV30" s="91">
        <f t="shared" si="20"/>
        <v>0.013192612137203167</v>
      </c>
      <c r="AW30" s="130">
        <v>1</v>
      </c>
      <c r="AX30" s="91">
        <f t="shared" si="21"/>
        <v>0.002638522427440633</v>
      </c>
      <c r="AZ30" s="31" t="b">
        <f t="shared" si="22"/>
        <v>1</v>
      </c>
      <c r="BA30" s="31" t="b">
        <f t="shared" si="23"/>
        <v>1</v>
      </c>
      <c r="BB30" s="42"/>
      <c r="BC30" s="34">
        <f t="shared" si="24"/>
        <v>396</v>
      </c>
      <c r="BD30" s="34">
        <f t="shared" si="25"/>
        <v>379</v>
      </c>
      <c r="BE30" s="34">
        <f t="shared" si="26"/>
        <v>143</v>
      </c>
      <c r="BF30" s="34">
        <f t="shared" si="27"/>
        <v>187</v>
      </c>
    </row>
    <row r="31" spans="1:58" s="18" customFormat="1" ht="49.5" customHeight="1">
      <c r="A31" s="16">
        <v>24</v>
      </c>
      <c r="B31" s="17" t="s">
        <v>23</v>
      </c>
      <c r="C31" s="14">
        <f t="shared" si="0"/>
        <v>0</v>
      </c>
      <c r="D31" s="68">
        <v>1</v>
      </c>
      <c r="E31" s="64">
        <v>1</v>
      </c>
      <c r="F31" s="64">
        <f t="shared" si="1"/>
        <v>656</v>
      </c>
      <c r="G31" s="64">
        <v>656</v>
      </c>
      <c r="H31" s="117">
        <v>230</v>
      </c>
      <c r="I31" s="117">
        <v>260</v>
      </c>
      <c r="J31" s="69">
        <f t="shared" si="2"/>
        <v>490</v>
      </c>
      <c r="K31" s="100">
        <f t="shared" si="3"/>
        <v>0.7469512195121951</v>
      </c>
      <c r="L31" s="120">
        <v>474</v>
      </c>
      <c r="M31" s="100">
        <f t="shared" si="4"/>
        <v>0.9673469387755103</v>
      </c>
      <c r="N31" s="120">
        <v>2</v>
      </c>
      <c r="O31" s="100">
        <f t="shared" si="5"/>
        <v>0.004081632653061225</v>
      </c>
      <c r="P31" s="120">
        <v>14</v>
      </c>
      <c r="Q31" s="100">
        <f t="shared" si="6"/>
        <v>0.02857142857142857</v>
      </c>
      <c r="R31" s="123">
        <v>0</v>
      </c>
      <c r="S31" s="128">
        <v>9</v>
      </c>
      <c r="T31" s="90">
        <f t="shared" si="28"/>
        <v>0.0189873417721519</v>
      </c>
      <c r="U31" s="117">
        <v>79</v>
      </c>
      <c r="V31" s="92">
        <f t="shared" si="7"/>
        <v>0.16666666666666666</v>
      </c>
      <c r="W31" s="129">
        <v>19</v>
      </c>
      <c r="X31" s="92">
        <f t="shared" si="8"/>
        <v>0.04008438818565401</v>
      </c>
      <c r="Y31" s="129">
        <v>179</v>
      </c>
      <c r="Z31" s="94">
        <f t="shared" si="9"/>
        <v>0.37763713080168776</v>
      </c>
      <c r="AA31" s="117">
        <v>147</v>
      </c>
      <c r="AB31" s="92">
        <f t="shared" si="10"/>
        <v>0.310126582278481</v>
      </c>
      <c r="AC31" s="129">
        <v>2</v>
      </c>
      <c r="AD31" s="92">
        <f t="shared" si="11"/>
        <v>0.004219409282700422</v>
      </c>
      <c r="AE31" s="128">
        <v>2</v>
      </c>
      <c r="AF31" s="96">
        <f t="shared" si="12"/>
        <v>0.004219409282700422</v>
      </c>
      <c r="AG31" s="129">
        <v>1</v>
      </c>
      <c r="AH31" s="92">
        <f t="shared" si="13"/>
        <v>0.002109704641350211</v>
      </c>
      <c r="AI31" s="136">
        <v>16</v>
      </c>
      <c r="AJ31" s="92">
        <f t="shared" si="14"/>
        <v>0.03375527426160337</v>
      </c>
      <c r="AK31" s="129">
        <v>0</v>
      </c>
      <c r="AL31" s="98">
        <f t="shared" si="15"/>
        <v>0</v>
      </c>
      <c r="AM31" s="129">
        <v>1</v>
      </c>
      <c r="AN31" s="92">
        <f t="shared" si="16"/>
        <v>0.002109704641350211</v>
      </c>
      <c r="AO31" s="129">
        <v>1</v>
      </c>
      <c r="AP31" s="98">
        <f t="shared" si="17"/>
        <v>0.002109704641350211</v>
      </c>
      <c r="AQ31" s="128">
        <v>0</v>
      </c>
      <c r="AR31" s="96">
        <f t="shared" si="18"/>
        <v>0</v>
      </c>
      <c r="AS31" s="129">
        <v>15</v>
      </c>
      <c r="AT31" s="92">
        <f t="shared" si="19"/>
        <v>0.03164556962025317</v>
      </c>
      <c r="AU31" s="129">
        <v>2</v>
      </c>
      <c r="AV31" s="92">
        <f t="shared" si="20"/>
        <v>0.004219409282700422</v>
      </c>
      <c r="AW31" s="129">
        <v>1</v>
      </c>
      <c r="AX31" s="92">
        <f t="shared" si="21"/>
        <v>0.002109704641350211</v>
      </c>
      <c r="AZ31" s="31" t="b">
        <f t="shared" si="22"/>
        <v>1</v>
      </c>
      <c r="BA31" s="31" t="b">
        <f t="shared" si="23"/>
        <v>1</v>
      </c>
      <c r="BB31" s="41"/>
      <c r="BC31" s="34">
        <f t="shared" si="24"/>
        <v>490</v>
      </c>
      <c r="BD31" s="34">
        <f t="shared" si="25"/>
        <v>474</v>
      </c>
      <c r="BE31" s="34">
        <f t="shared" si="26"/>
        <v>88</v>
      </c>
      <c r="BF31" s="34">
        <f t="shared" si="27"/>
        <v>326</v>
      </c>
    </row>
    <row r="32" spans="1:58" s="19" customFormat="1" ht="49.5" customHeight="1">
      <c r="A32" s="13">
        <v>25</v>
      </c>
      <c r="B32" s="14" t="s">
        <v>24</v>
      </c>
      <c r="C32" s="14">
        <f t="shared" si="0"/>
        <v>0</v>
      </c>
      <c r="D32" s="66">
        <v>4</v>
      </c>
      <c r="E32" s="65">
        <v>4</v>
      </c>
      <c r="F32" s="65">
        <f t="shared" si="1"/>
        <v>3914</v>
      </c>
      <c r="G32" s="65">
        <v>3914</v>
      </c>
      <c r="H32" s="140">
        <v>1526</v>
      </c>
      <c r="I32" s="140">
        <v>1580</v>
      </c>
      <c r="J32" s="141">
        <f t="shared" si="2"/>
        <v>3106</v>
      </c>
      <c r="K32" s="99">
        <f t="shared" si="3"/>
        <v>0.7935615738375064</v>
      </c>
      <c r="L32" s="119">
        <v>3002</v>
      </c>
      <c r="M32" s="99">
        <f t="shared" si="4"/>
        <v>0.9665164198325821</v>
      </c>
      <c r="N32" s="119">
        <v>26</v>
      </c>
      <c r="O32" s="99">
        <f t="shared" si="5"/>
        <v>0.008370895041854474</v>
      </c>
      <c r="P32" s="119">
        <v>78</v>
      </c>
      <c r="Q32" s="99">
        <f t="shared" si="6"/>
        <v>0.025112685125563427</v>
      </c>
      <c r="R32" s="122">
        <v>0</v>
      </c>
      <c r="S32" s="127">
        <v>72</v>
      </c>
      <c r="T32" s="89">
        <f t="shared" si="28"/>
        <v>0.023984010659560292</v>
      </c>
      <c r="U32" s="116">
        <v>723</v>
      </c>
      <c r="V32" s="91">
        <f t="shared" si="7"/>
        <v>0.2408394403730846</v>
      </c>
      <c r="W32" s="130">
        <v>84</v>
      </c>
      <c r="X32" s="91">
        <f t="shared" si="8"/>
        <v>0.02798134576948701</v>
      </c>
      <c r="Y32" s="130">
        <v>1154</v>
      </c>
      <c r="Z32" s="93">
        <f t="shared" si="9"/>
        <v>0.3844103930712858</v>
      </c>
      <c r="AA32" s="116">
        <v>773</v>
      </c>
      <c r="AB32" s="91">
        <f t="shared" si="10"/>
        <v>0.2574950033311126</v>
      </c>
      <c r="AC32" s="130">
        <v>5</v>
      </c>
      <c r="AD32" s="91">
        <f t="shared" si="11"/>
        <v>0.0016655562958027982</v>
      </c>
      <c r="AE32" s="127">
        <v>3</v>
      </c>
      <c r="AF32" s="95">
        <f t="shared" si="12"/>
        <v>0.000999333777481679</v>
      </c>
      <c r="AG32" s="130">
        <v>14</v>
      </c>
      <c r="AH32" s="91">
        <f t="shared" si="13"/>
        <v>0.004663557628247834</v>
      </c>
      <c r="AI32" s="135">
        <v>47</v>
      </c>
      <c r="AJ32" s="91">
        <f t="shared" si="14"/>
        <v>0.0156562291805463</v>
      </c>
      <c r="AK32" s="130">
        <v>5</v>
      </c>
      <c r="AL32" s="97">
        <f t="shared" si="15"/>
        <v>0.0016655562958027982</v>
      </c>
      <c r="AM32" s="130">
        <v>6</v>
      </c>
      <c r="AN32" s="91">
        <f t="shared" si="16"/>
        <v>0.001998667554963358</v>
      </c>
      <c r="AO32" s="130">
        <v>6</v>
      </c>
      <c r="AP32" s="97">
        <f t="shared" si="17"/>
        <v>0.001998667554963358</v>
      </c>
      <c r="AQ32" s="127">
        <v>13</v>
      </c>
      <c r="AR32" s="95">
        <f t="shared" si="18"/>
        <v>0.0043304463690872754</v>
      </c>
      <c r="AS32" s="130">
        <v>70</v>
      </c>
      <c r="AT32" s="91">
        <f t="shared" si="19"/>
        <v>0.023317788141239172</v>
      </c>
      <c r="AU32" s="130">
        <v>15</v>
      </c>
      <c r="AV32" s="91">
        <f t="shared" si="20"/>
        <v>0.004996668887408394</v>
      </c>
      <c r="AW32" s="130">
        <v>12</v>
      </c>
      <c r="AX32" s="91">
        <f t="shared" si="21"/>
        <v>0.003997335109926716</v>
      </c>
      <c r="AZ32" s="31" t="b">
        <f t="shared" si="22"/>
        <v>1</v>
      </c>
      <c r="BA32" s="31" t="b">
        <f t="shared" si="23"/>
        <v>1</v>
      </c>
      <c r="BB32" s="42"/>
      <c r="BC32" s="34">
        <f t="shared" si="24"/>
        <v>3106</v>
      </c>
      <c r="BD32" s="34">
        <f t="shared" si="25"/>
        <v>3002</v>
      </c>
      <c r="BE32" s="34">
        <f t="shared" si="26"/>
        <v>795</v>
      </c>
      <c r="BF32" s="34">
        <f t="shared" si="27"/>
        <v>1927</v>
      </c>
    </row>
    <row r="33" spans="1:58" s="18" customFormat="1" ht="49.5" customHeight="1">
      <c r="A33" s="16">
        <v>26</v>
      </c>
      <c r="B33" s="17" t="s">
        <v>25</v>
      </c>
      <c r="C33" s="14">
        <f t="shared" si="0"/>
        <v>0</v>
      </c>
      <c r="D33" s="68">
        <v>2</v>
      </c>
      <c r="E33" s="64">
        <v>2</v>
      </c>
      <c r="F33" s="64">
        <f t="shared" si="1"/>
        <v>1214</v>
      </c>
      <c r="G33" s="64">
        <v>1214</v>
      </c>
      <c r="H33" s="117">
        <v>464</v>
      </c>
      <c r="I33" s="117">
        <v>488</v>
      </c>
      <c r="J33" s="69">
        <f t="shared" si="2"/>
        <v>952</v>
      </c>
      <c r="K33" s="100">
        <f t="shared" si="3"/>
        <v>0.7841845140032949</v>
      </c>
      <c r="L33" s="120">
        <v>916</v>
      </c>
      <c r="M33" s="100">
        <f t="shared" si="4"/>
        <v>0.9621848739495799</v>
      </c>
      <c r="N33" s="120">
        <v>14</v>
      </c>
      <c r="O33" s="100">
        <f t="shared" si="5"/>
        <v>0.014705882352941176</v>
      </c>
      <c r="P33" s="120">
        <v>22</v>
      </c>
      <c r="Q33" s="100">
        <f t="shared" si="6"/>
        <v>0.023109243697478993</v>
      </c>
      <c r="R33" s="123">
        <v>0</v>
      </c>
      <c r="S33" s="128">
        <v>23</v>
      </c>
      <c r="T33" s="90">
        <f t="shared" si="28"/>
        <v>0.025109170305676855</v>
      </c>
      <c r="U33" s="117">
        <v>192</v>
      </c>
      <c r="V33" s="92">
        <f t="shared" si="7"/>
        <v>0.2096069868995633</v>
      </c>
      <c r="W33" s="129">
        <v>19</v>
      </c>
      <c r="X33" s="92">
        <f t="shared" si="8"/>
        <v>0.02074235807860262</v>
      </c>
      <c r="Y33" s="129">
        <v>371</v>
      </c>
      <c r="Z33" s="94">
        <f t="shared" si="9"/>
        <v>0.40502183406113534</v>
      </c>
      <c r="AA33" s="117">
        <v>255</v>
      </c>
      <c r="AB33" s="92">
        <f t="shared" si="10"/>
        <v>0.27838427947598254</v>
      </c>
      <c r="AC33" s="129">
        <v>3</v>
      </c>
      <c r="AD33" s="92">
        <f t="shared" si="11"/>
        <v>0.0032751091703056767</v>
      </c>
      <c r="AE33" s="128">
        <v>1</v>
      </c>
      <c r="AF33" s="96">
        <f t="shared" si="12"/>
        <v>0.001091703056768559</v>
      </c>
      <c r="AG33" s="129">
        <v>5</v>
      </c>
      <c r="AH33" s="92">
        <f t="shared" si="13"/>
        <v>0.0054585152838427945</v>
      </c>
      <c r="AI33" s="136">
        <v>18</v>
      </c>
      <c r="AJ33" s="92">
        <f t="shared" si="14"/>
        <v>0.019650655021834062</v>
      </c>
      <c r="AK33" s="129">
        <v>1</v>
      </c>
      <c r="AL33" s="98">
        <f t="shared" si="15"/>
        <v>0.001091703056768559</v>
      </c>
      <c r="AM33" s="129">
        <v>3</v>
      </c>
      <c r="AN33" s="92">
        <f t="shared" si="16"/>
        <v>0.0032751091703056767</v>
      </c>
      <c r="AO33" s="129">
        <v>8</v>
      </c>
      <c r="AP33" s="98">
        <f t="shared" si="17"/>
        <v>0.008733624454148471</v>
      </c>
      <c r="AQ33" s="128">
        <v>2</v>
      </c>
      <c r="AR33" s="96">
        <f t="shared" si="18"/>
        <v>0.002183406113537118</v>
      </c>
      <c r="AS33" s="129">
        <v>9</v>
      </c>
      <c r="AT33" s="92">
        <f t="shared" si="19"/>
        <v>0.009825327510917031</v>
      </c>
      <c r="AU33" s="129">
        <v>3</v>
      </c>
      <c r="AV33" s="92">
        <f t="shared" si="20"/>
        <v>0.0032751091703056767</v>
      </c>
      <c r="AW33" s="129">
        <v>3</v>
      </c>
      <c r="AX33" s="92">
        <f t="shared" si="21"/>
        <v>0.0032751091703056767</v>
      </c>
      <c r="AZ33" s="31" t="b">
        <f t="shared" si="22"/>
        <v>1</v>
      </c>
      <c r="BA33" s="31" t="b">
        <f t="shared" si="23"/>
        <v>1</v>
      </c>
      <c r="BB33" s="41"/>
      <c r="BC33" s="34">
        <f t="shared" si="24"/>
        <v>952</v>
      </c>
      <c r="BD33" s="34">
        <f t="shared" si="25"/>
        <v>916</v>
      </c>
      <c r="BE33" s="34">
        <f t="shared" si="26"/>
        <v>215</v>
      </c>
      <c r="BF33" s="34">
        <f t="shared" si="27"/>
        <v>626</v>
      </c>
    </row>
    <row r="34" spans="1:58" s="19" customFormat="1" ht="49.5" customHeight="1">
      <c r="A34" s="13">
        <v>27</v>
      </c>
      <c r="B34" s="14" t="s">
        <v>26</v>
      </c>
      <c r="C34" s="14">
        <f t="shared" si="0"/>
        <v>0</v>
      </c>
      <c r="D34" s="66">
        <v>2</v>
      </c>
      <c r="E34" s="65">
        <v>2</v>
      </c>
      <c r="F34" s="65">
        <f t="shared" si="1"/>
        <v>86</v>
      </c>
      <c r="G34" s="65">
        <v>86</v>
      </c>
      <c r="H34" s="116">
        <v>29</v>
      </c>
      <c r="I34" s="116">
        <v>31</v>
      </c>
      <c r="J34" s="67">
        <f t="shared" si="2"/>
        <v>60</v>
      </c>
      <c r="K34" s="99">
        <f t="shared" si="3"/>
        <v>0.6976744186046512</v>
      </c>
      <c r="L34" s="119">
        <v>58</v>
      </c>
      <c r="M34" s="99">
        <f t="shared" si="4"/>
        <v>0.9666666666666667</v>
      </c>
      <c r="N34" s="119">
        <v>1</v>
      </c>
      <c r="O34" s="99">
        <f t="shared" si="5"/>
        <v>0.016666666666666666</v>
      </c>
      <c r="P34" s="119">
        <v>1</v>
      </c>
      <c r="Q34" s="99">
        <f t="shared" si="6"/>
        <v>0.016666666666666666</v>
      </c>
      <c r="R34" s="122">
        <v>0</v>
      </c>
      <c r="S34" s="127">
        <v>1</v>
      </c>
      <c r="T34" s="89">
        <f t="shared" si="28"/>
        <v>0.017241379310344827</v>
      </c>
      <c r="U34" s="116">
        <v>24</v>
      </c>
      <c r="V34" s="91">
        <f t="shared" si="7"/>
        <v>0.41379310344827586</v>
      </c>
      <c r="W34" s="130">
        <v>4</v>
      </c>
      <c r="X34" s="91">
        <f t="shared" si="8"/>
        <v>0.06896551724137931</v>
      </c>
      <c r="Y34" s="130">
        <v>13</v>
      </c>
      <c r="Z34" s="93">
        <f t="shared" si="9"/>
        <v>0.22413793103448276</v>
      </c>
      <c r="AA34" s="116">
        <v>14</v>
      </c>
      <c r="AB34" s="91">
        <f t="shared" si="10"/>
        <v>0.2413793103448276</v>
      </c>
      <c r="AC34" s="130">
        <v>0</v>
      </c>
      <c r="AD34" s="91">
        <f t="shared" si="11"/>
        <v>0</v>
      </c>
      <c r="AE34" s="127">
        <v>0</v>
      </c>
      <c r="AF34" s="95">
        <f t="shared" si="12"/>
        <v>0</v>
      </c>
      <c r="AG34" s="130">
        <v>0</v>
      </c>
      <c r="AH34" s="91">
        <f t="shared" si="13"/>
        <v>0</v>
      </c>
      <c r="AI34" s="135">
        <v>1</v>
      </c>
      <c r="AJ34" s="91">
        <f t="shared" si="14"/>
        <v>0.017241379310344827</v>
      </c>
      <c r="AK34" s="130">
        <v>0</v>
      </c>
      <c r="AL34" s="97">
        <f t="shared" si="15"/>
        <v>0</v>
      </c>
      <c r="AM34" s="130">
        <v>0</v>
      </c>
      <c r="AN34" s="91">
        <f t="shared" si="16"/>
        <v>0</v>
      </c>
      <c r="AO34" s="130">
        <v>0</v>
      </c>
      <c r="AP34" s="97">
        <f t="shared" si="17"/>
        <v>0</v>
      </c>
      <c r="AQ34" s="127">
        <v>0</v>
      </c>
      <c r="AR34" s="95">
        <f t="shared" si="18"/>
        <v>0</v>
      </c>
      <c r="AS34" s="130">
        <v>1</v>
      </c>
      <c r="AT34" s="91">
        <f t="shared" si="19"/>
        <v>0.017241379310344827</v>
      </c>
      <c r="AU34" s="130">
        <v>0</v>
      </c>
      <c r="AV34" s="91">
        <f t="shared" si="20"/>
        <v>0</v>
      </c>
      <c r="AW34" s="130">
        <v>0</v>
      </c>
      <c r="AX34" s="91">
        <f t="shared" si="21"/>
        <v>0</v>
      </c>
      <c r="AZ34" s="31" t="b">
        <f t="shared" si="22"/>
        <v>1</v>
      </c>
      <c r="BA34" s="31" t="b">
        <f t="shared" si="23"/>
        <v>1</v>
      </c>
      <c r="BB34" s="42"/>
      <c r="BC34" s="34">
        <f t="shared" si="24"/>
        <v>60</v>
      </c>
      <c r="BD34" s="34">
        <f t="shared" si="25"/>
        <v>58</v>
      </c>
      <c r="BE34" s="34">
        <f t="shared" si="26"/>
        <v>25</v>
      </c>
      <c r="BF34" s="34">
        <f t="shared" si="27"/>
        <v>27</v>
      </c>
    </row>
    <row r="35" spans="1:58" s="18" customFormat="1" ht="49.5" customHeight="1">
      <c r="A35" s="16">
        <v>28</v>
      </c>
      <c r="B35" s="17" t="s">
        <v>27</v>
      </c>
      <c r="C35" s="14">
        <f t="shared" si="0"/>
        <v>0</v>
      </c>
      <c r="D35" s="68">
        <v>23</v>
      </c>
      <c r="E35" s="64">
        <v>23</v>
      </c>
      <c r="F35" s="64">
        <f t="shared" si="1"/>
        <v>15308</v>
      </c>
      <c r="G35" s="64">
        <v>15308</v>
      </c>
      <c r="H35" s="117">
        <v>5758</v>
      </c>
      <c r="I35" s="117">
        <v>6259</v>
      </c>
      <c r="J35" s="69">
        <f t="shared" si="2"/>
        <v>12017</v>
      </c>
      <c r="K35" s="100">
        <f t="shared" si="3"/>
        <v>0.7850143715704206</v>
      </c>
      <c r="L35" s="120">
        <v>11649</v>
      </c>
      <c r="M35" s="100">
        <f t="shared" si="4"/>
        <v>0.9693767163185487</v>
      </c>
      <c r="N35" s="120">
        <v>106</v>
      </c>
      <c r="O35" s="100">
        <f t="shared" si="5"/>
        <v>0.008820837147374553</v>
      </c>
      <c r="P35" s="120">
        <v>260</v>
      </c>
      <c r="Q35" s="100">
        <f t="shared" si="6"/>
        <v>0.02163601564450362</v>
      </c>
      <c r="R35" s="123">
        <v>2</v>
      </c>
      <c r="S35" s="128">
        <v>475</v>
      </c>
      <c r="T35" s="90">
        <f t="shared" si="28"/>
        <v>0.04077603227744871</v>
      </c>
      <c r="U35" s="117">
        <v>3217</v>
      </c>
      <c r="V35" s="92">
        <f t="shared" si="7"/>
        <v>0.2761610438664263</v>
      </c>
      <c r="W35" s="129">
        <v>365</v>
      </c>
      <c r="X35" s="92">
        <f t="shared" si="8"/>
        <v>0.031333161644776376</v>
      </c>
      <c r="Y35" s="129">
        <v>4400</v>
      </c>
      <c r="Z35" s="94">
        <f t="shared" si="9"/>
        <v>0.3777148253068933</v>
      </c>
      <c r="AA35" s="117">
        <v>2285</v>
      </c>
      <c r="AB35" s="92">
        <f t="shared" si="10"/>
        <v>0.196154176324148</v>
      </c>
      <c r="AC35" s="129">
        <v>42</v>
      </c>
      <c r="AD35" s="92">
        <f t="shared" si="11"/>
        <v>0.0036054596961112542</v>
      </c>
      <c r="AE35" s="128">
        <v>23</v>
      </c>
      <c r="AF35" s="96">
        <f t="shared" si="12"/>
        <v>0.001974418405013306</v>
      </c>
      <c r="AG35" s="129">
        <v>53</v>
      </c>
      <c r="AH35" s="92">
        <f t="shared" si="13"/>
        <v>0.0045497467593784875</v>
      </c>
      <c r="AI35" s="136">
        <v>214</v>
      </c>
      <c r="AJ35" s="92">
        <f t="shared" si="14"/>
        <v>0.018370675594471628</v>
      </c>
      <c r="AK35" s="129">
        <v>18</v>
      </c>
      <c r="AL35" s="98">
        <f t="shared" si="15"/>
        <v>0.001545197012619109</v>
      </c>
      <c r="AM35" s="129">
        <v>26</v>
      </c>
      <c r="AN35" s="92">
        <f t="shared" si="16"/>
        <v>0.002231951240449824</v>
      </c>
      <c r="AO35" s="129">
        <v>52</v>
      </c>
      <c r="AP35" s="98">
        <f t="shared" si="17"/>
        <v>0.004463902480899648</v>
      </c>
      <c r="AQ35" s="128">
        <v>49</v>
      </c>
      <c r="AR35" s="96">
        <f t="shared" si="18"/>
        <v>0.00420636964546313</v>
      </c>
      <c r="AS35" s="129">
        <v>328</v>
      </c>
      <c r="AT35" s="92">
        <f t="shared" si="19"/>
        <v>0.02815692334105932</v>
      </c>
      <c r="AU35" s="129">
        <v>61</v>
      </c>
      <c r="AV35" s="92">
        <f t="shared" si="20"/>
        <v>0.005236500987209202</v>
      </c>
      <c r="AW35" s="129">
        <v>41</v>
      </c>
      <c r="AX35" s="92">
        <f t="shared" si="21"/>
        <v>0.003519615417632415</v>
      </c>
      <c r="AZ35" s="31" t="b">
        <f t="shared" si="22"/>
        <v>1</v>
      </c>
      <c r="BA35" s="31" t="b">
        <f t="shared" si="23"/>
        <v>1</v>
      </c>
      <c r="BB35" s="41"/>
      <c r="BC35" s="34">
        <f t="shared" si="24"/>
        <v>12017</v>
      </c>
      <c r="BD35" s="34">
        <f t="shared" si="25"/>
        <v>11649</v>
      </c>
      <c r="BE35" s="34">
        <f t="shared" si="26"/>
        <v>3692</v>
      </c>
      <c r="BF35" s="34">
        <f t="shared" si="27"/>
        <v>6685</v>
      </c>
    </row>
    <row r="36" spans="1:58" s="19" customFormat="1" ht="49.5" customHeight="1">
      <c r="A36" s="13">
        <v>29</v>
      </c>
      <c r="B36" s="14" t="s">
        <v>28</v>
      </c>
      <c r="C36" s="14">
        <f t="shared" si="0"/>
        <v>0</v>
      </c>
      <c r="D36" s="66">
        <v>2</v>
      </c>
      <c r="E36" s="65">
        <v>2</v>
      </c>
      <c r="F36" s="65">
        <f t="shared" si="1"/>
        <v>795</v>
      </c>
      <c r="G36" s="65">
        <v>795</v>
      </c>
      <c r="H36" s="116">
        <v>312</v>
      </c>
      <c r="I36" s="116">
        <v>340</v>
      </c>
      <c r="J36" s="67">
        <f t="shared" si="2"/>
        <v>652</v>
      </c>
      <c r="K36" s="99">
        <f t="shared" si="3"/>
        <v>0.820125786163522</v>
      </c>
      <c r="L36" s="119">
        <v>633</v>
      </c>
      <c r="M36" s="99">
        <f t="shared" si="4"/>
        <v>0.9708588957055214</v>
      </c>
      <c r="N36" s="119">
        <v>4</v>
      </c>
      <c r="O36" s="99">
        <f t="shared" si="5"/>
        <v>0.006134969325153374</v>
      </c>
      <c r="P36" s="119">
        <v>15</v>
      </c>
      <c r="Q36" s="99">
        <f t="shared" si="6"/>
        <v>0.023006134969325152</v>
      </c>
      <c r="R36" s="122">
        <v>0</v>
      </c>
      <c r="S36" s="127">
        <v>14</v>
      </c>
      <c r="T36" s="89">
        <f t="shared" si="28"/>
        <v>0.022116903633491312</v>
      </c>
      <c r="U36" s="116">
        <v>97</v>
      </c>
      <c r="V36" s="91">
        <f t="shared" si="7"/>
        <v>0.15323854660347552</v>
      </c>
      <c r="W36" s="130">
        <v>16</v>
      </c>
      <c r="X36" s="91">
        <f t="shared" si="8"/>
        <v>0.02527646129541864</v>
      </c>
      <c r="Y36" s="130">
        <v>206</v>
      </c>
      <c r="Z36" s="93">
        <f t="shared" si="9"/>
        <v>0.325434439178515</v>
      </c>
      <c r="AA36" s="116">
        <v>266</v>
      </c>
      <c r="AB36" s="91">
        <f t="shared" si="10"/>
        <v>0.42022116903633494</v>
      </c>
      <c r="AC36" s="130">
        <v>0</v>
      </c>
      <c r="AD36" s="91">
        <f t="shared" si="11"/>
        <v>0</v>
      </c>
      <c r="AE36" s="127">
        <v>1</v>
      </c>
      <c r="AF36" s="95">
        <f t="shared" si="12"/>
        <v>0.001579778830963665</v>
      </c>
      <c r="AG36" s="130">
        <v>1</v>
      </c>
      <c r="AH36" s="91">
        <f t="shared" si="13"/>
        <v>0.001579778830963665</v>
      </c>
      <c r="AI36" s="135">
        <v>8</v>
      </c>
      <c r="AJ36" s="91">
        <f t="shared" si="14"/>
        <v>0.01263823064770932</v>
      </c>
      <c r="AK36" s="130">
        <v>1</v>
      </c>
      <c r="AL36" s="97">
        <f t="shared" si="15"/>
        <v>0.001579778830963665</v>
      </c>
      <c r="AM36" s="130">
        <v>1</v>
      </c>
      <c r="AN36" s="91">
        <f t="shared" si="16"/>
        <v>0.001579778830963665</v>
      </c>
      <c r="AO36" s="130">
        <v>4</v>
      </c>
      <c r="AP36" s="97">
        <f t="shared" si="17"/>
        <v>0.00631911532385466</v>
      </c>
      <c r="AQ36" s="127">
        <v>0</v>
      </c>
      <c r="AR36" s="95">
        <f t="shared" si="18"/>
        <v>0</v>
      </c>
      <c r="AS36" s="130">
        <v>11</v>
      </c>
      <c r="AT36" s="91">
        <f t="shared" si="19"/>
        <v>0.017377567140600316</v>
      </c>
      <c r="AU36" s="130">
        <v>4</v>
      </c>
      <c r="AV36" s="91">
        <f t="shared" si="20"/>
        <v>0.00631911532385466</v>
      </c>
      <c r="AW36" s="130">
        <v>3</v>
      </c>
      <c r="AX36" s="91">
        <f t="shared" si="21"/>
        <v>0.004739336492890996</v>
      </c>
      <c r="AZ36" s="31" t="b">
        <f t="shared" si="22"/>
        <v>1</v>
      </c>
      <c r="BA36" s="31" t="b">
        <f t="shared" si="23"/>
        <v>1</v>
      </c>
      <c r="BB36" s="42"/>
      <c r="BC36" s="34">
        <f t="shared" si="24"/>
        <v>652</v>
      </c>
      <c r="BD36" s="34">
        <f t="shared" si="25"/>
        <v>633</v>
      </c>
      <c r="BE36" s="34">
        <f t="shared" si="26"/>
        <v>111</v>
      </c>
      <c r="BF36" s="34">
        <f t="shared" si="27"/>
        <v>472</v>
      </c>
    </row>
    <row r="37" spans="1:58" s="18" customFormat="1" ht="49.5" customHeight="1">
      <c r="A37" s="16">
        <v>30</v>
      </c>
      <c r="B37" s="17" t="s">
        <v>29</v>
      </c>
      <c r="C37" s="14">
        <f t="shared" si="0"/>
        <v>0</v>
      </c>
      <c r="D37" s="68">
        <v>1</v>
      </c>
      <c r="E37" s="64">
        <v>1</v>
      </c>
      <c r="F37" s="64">
        <f t="shared" si="1"/>
        <v>167</v>
      </c>
      <c r="G37" s="64">
        <v>167</v>
      </c>
      <c r="H37" s="117">
        <v>56</v>
      </c>
      <c r="I37" s="117">
        <v>46</v>
      </c>
      <c r="J37" s="69">
        <f t="shared" si="2"/>
        <v>102</v>
      </c>
      <c r="K37" s="100">
        <f t="shared" si="3"/>
        <v>0.6107784431137725</v>
      </c>
      <c r="L37" s="120">
        <v>98</v>
      </c>
      <c r="M37" s="100">
        <f t="shared" si="4"/>
        <v>0.9607843137254902</v>
      </c>
      <c r="N37" s="120">
        <v>2</v>
      </c>
      <c r="O37" s="100">
        <f t="shared" si="5"/>
        <v>0.0196078431372549</v>
      </c>
      <c r="P37" s="120">
        <v>2</v>
      </c>
      <c r="Q37" s="100">
        <f t="shared" si="6"/>
        <v>0.0196078431372549</v>
      </c>
      <c r="R37" s="123">
        <v>0</v>
      </c>
      <c r="S37" s="128">
        <v>5</v>
      </c>
      <c r="T37" s="90">
        <f t="shared" si="28"/>
        <v>0.05102040816326531</v>
      </c>
      <c r="U37" s="117">
        <v>52</v>
      </c>
      <c r="V37" s="92">
        <f t="shared" si="7"/>
        <v>0.5306122448979592</v>
      </c>
      <c r="W37" s="129">
        <v>1</v>
      </c>
      <c r="X37" s="92">
        <f t="shared" si="8"/>
        <v>0.01020408163265306</v>
      </c>
      <c r="Y37" s="129">
        <v>16</v>
      </c>
      <c r="Z37" s="94">
        <f t="shared" si="9"/>
        <v>0.16326530612244897</v>
      </c>
      <c r="AA37" s="117">
        <v>17</v>
      </c>
      <c r="AB37" s="92">
        <f t="shared" si="10"/>
        <v>0.17346938775510204</v>
      </c>
      <c r="AC37" s="129">
        <v>0</v>
      </c>
      <c r="AD37" s="92">
        <f t="shared" si="11"/>
        <v>0</v>
      </c>
      <c r="AE37" s="128">
        <v>0</v>
      </c>
      <c r="AF37" s="96">
        <f t="shared" si="12"/>
        <v>0</v>
      </c>
      <c r="AG37" s="129">
        <v>0</v>
      </c>
      <c r="AH37" s="92">
        <f t="shared" si="13"/>
        <v>0</v>
      </c>
      <c r="AI37" s="136">
        <v>2</v>
      </c>
      <c r="AJ37" s="92">
        <f t="shared" si="14"/>
        <v>0.02040816326530612</v>
      </c>
      <c r="AK37" s="129">
        <v>0</v>
      </c>
      <c r="AL37" s="98">
        <f t="shared" si="15"/>
        <v>0</v>
      </c>
      <c r="AM37" s="129">
        <v>0</v>
      </c>
      <c r="AN37" s="92">
        <f t="shared" si="16"/>
        <v>0</v>
      </c>
      <c r="AO37" s="129">
        <v>0</v>
      </c>
      <c r="AP37" s="98">
        <f t="shared" si="17"/>
        <v>0</v>
      </c>
      <c r="AQ37" s="128">
        <v>1</v>
      </c>
      <c r="AR37" s="96">
        <f t="shared" si="18"/>
        <v>0.01020408163265306</v>
      </c>
      <c r="AS37" s="129">
        <v>3</v>
      </c>
      <c r="AT37" s="92">
        <f t="shared" si="19"/>
        <v>0.030612244897959183</v>
      </c>
      <c r="AU37" s="129">
        <v>1</v>
      </c>
      <c r="AV37" s="92">
        <f t="shared" si="20"/>
        <v>0.01020408163265306</v>
      </c>
      <c r="AW37" s="129">
        <v>0</v>
      </c>
      <c r="AX37" s="92">
        <f t="shared" si="21"/>
        <v>0</v>
      </c>
      <c r="AZ37" s="31" t="b">
        <f t="shared" si="22"/>
        <v>1</v>
      </c>
      <c r="BA37" s="31" t="b">
        <f t="shared" si="23"/>
        <v>1</v>
      </c>
      <c r="BB37" s="41"/>
      <c r="BC37" s="34">
        <f t="shared" si="24"/>
        <v>102</v>
      </c>
      <c r="BD37" s="34">
        <f t="shared" si="25"/>
        <v>98</v>
      </c>
      <c r="BE37" s="34">
        <f t="shared" si="26"/>
        <v>57</v>
      </c>
      <c r="BF37" s="34">
        <f t="shared" si="27"/>
        <v>33</v>
      </c>
    </row>
    <row r="38" spans="1:58" s="19" customFormat="1" ht="49.5" customHeight="1">
      <c r="A38" s="13">
        <v>31</v>
      </c>
      <c r="B38" s="14" t="s">
        <v>30</v>
      </c>
      <c r="C38" s="14">
        <f t="shared" si="0"/>
        <v>0</v>
      </c>
      <c r="D38" s="66">
        <v>1</v>
      </c>
      <c r="E38" s="65">
        <v>1</v>
      </c>
      <c r="F38" s="65">
        <f t="shared" si="1"/>
        <v>364</v>
      </c>
      <c r="G38" s="65">
        <v>364</v>
      </c>
      <c r="H38" s="116">
        <v>171</v>
      </c>
      <c r="I38" s="116">
        <v>150</v>
      </c>
      <c r="J38" s="67">
        <f t="shared" si="2"/>
        <v>321</v>
      </c>
      <c r="K38" s="99">
        <f t="shared" si="3"/>
        <v>0.8818681318681318</v>
      </c>
      <c r="L38" s="119">
        <v>308</v>
      </c>
      <c r="M38" s="99">
        <f t="shared" si="4"/>
        <v>0.9595015576323987</v>
      </c>
      <c r="N38" s="119">
        <v>1</v>
      </c>
      <c r="O38" s="99">
        <f t="shared" si="5"/>
        <v>0.003115264797507788</v>
      </c>
      <c r="P38" s="119">
        <v>12</v>
      </c>
      <c r="Q38" s="99">
        <f t="shared" si="6"/>
        <v>0.037383177570093455</v>
      </c>
      <c r="R38" s="122">
        <v>0</v>
      </c>
      <c r="S38" s="127">
        <v>7</v>
      </c>
      <c r="T38" s="89">
        <f t="shared" si="28"/>
        <v>0.022727272727272728</v>
      </c>
      <c r="U38" s="116">
        <v>95</v>
      </c>
      <c r="V38" s="91">
        <f t="shared" si="7"/>
        <v>0.30844155844155846</v>
      </c>
      <c r="W38" s="130">
        <v>12</v>
      </c>
      <c r="X38" s="91">
        <f t="shared" si="8"/>
        <v>0.03896103896103896</v>
      </c>
      <c r="Y38" s="130">
        <v>95</v>
      </c>
      <c r="Z38" s="93">
        <f t="shared" si="9"/>
        <v>0.30844155844155846</v>
      </c>
      <c r="AA38" s="116">
        <v>88</v>
      </c>
      <c r="AB38" s="91">
        <f t="shared" si="10"/>
        <v>0.2857142857142857</v>
      </c>
      <c r="AC38" s="130">
        <v>2</v>
      </c>
      <c r="AD38" s="91">
        <f t="shared" si="11"/>
        <v>0.006493506493506494</v>
      </c>
      <c r="AE38" s="127">
        <v>1</v>
      </c>
      <c r="AF38" s="95">
        <f t="shared" si="12"/>
        <v>0.003246753246753247</v>
      </c>
      <c r="AG38" s="130">
        <v>0</v>
      </c>
      <c r="AH38" s="91">
        <f t="shared" si="13"/>
        <v>0</v>
      </c>
      <c r="AI38" s="135">
        <v>2</v>
      </c>
      <c r="AJ38" s="91">
        <f t="shared" si="14"/>
        <v>0.006493506493506494</v>
      </c>
      <c r="AK38" s="130">
        <v>0</v>
      </c>
      <c r="AL38" s="97">
        <f t="shared" si="15"/>
        <v>0</v>
      </c>
      <c r="AM38" s="130">
        <v>0</v>
      </c>
      <c r="AN38" s="91">
        <f t="shared" si="16"/>
        <v>0</v>
      </c>
      <c r="AO38" s="130">
        <v>0</v>
      </c>
      <c r="AP38" s="97">
        <f t="shared" si="17"/>
        <v>0</v>
      </c>
      <c r="AQ38" s="127">
        <v>0</v>
      </c>
      <c r="AR38" s="95">
        <f t="shared" si="18"/>
        <v>0</v>
      </c>
      <c r="AS38" s="130">
        <v>5</v>
      </c>
      <c r="AT38" s="91">
        <f t="shared" si="19"/>
        <v>0.016233766233766232</v>
      </c>
      <c r="AU38" s="130">
        <v>1</v>
      </c>
      <c r="AV38" s="91">
        <f t="shared" si="20"/>
        <v>0.003246753246753247</v>
      </c>
      <c r="AW38" s="130">
        <v>0</v>
      </c>
      <c r="AX38" s="91">
        <f t="shared" si="21"/>
        <v>0</v>
      </c>
      <c r="AZ38" s="31" t="b">
        <f t="shared" si="22"/>
        <v>1</v>
      </c>
      <c r="BA38" s="31" t="b">
        <f t="shared" si="23"/>
        <v>1</v>
      </c>
      <c r="BB38" s="42"/>
      <c r="BC38" s="34">
        <f t="shared" si="24"/>
        <v>321</v>
      </c>
      <c r="BD38" s="34">
        <f t="shared" si="25"/>
        <v>308</v>
      </c>
      <c r="BE38" s="34">
        <f t="shared" si="26"/>
        <v>102</v>
      </c>
      <c r="BF38" s="34">
        <f t="shared" si="27"/>
        <v>183</v>
      </c>
    </row>
    <row r="39" spans="1:58" s="18" customFormat="1" ht="49.5" customHeight="1">
      <c r="A39" s="16">
        <v>32</v>
      </c>
      <c r="B39" s="17" t="s">
        <v>31</v>
      </c>
      <c r="C39" s="14">
        <f t="shared" si="0"/>
        <v>0</v>
      </c>
      <c r="D39" s="68">
        <v>1</v>
      </c>
      <c r="E39" s="64">
        <v>1</v>
      </c>
      <c r="F39" s="64">
        <f t="shared" si="1"/>
        <v>174</v>
      </c>
      <c r="G39" s="64">
        <v>174</v>
      </c>
      <c r="H39" s="142">
        <v>91</v>
      </c>
      <c r="I39" s="142">
        <v>71</v>
      </c>
      <c r="J39" s="143">
        <f t="shared" si="2"/>
        <v>162</v>
      </c>
      <c r="K39" s="100">
        <f t="shared" si="3"/>
        <v>0.9310344827586207</v>
      </c>
      <c r="L39" s="120">
        <v>158</v>
      </c>
      <c r="M39" s="100">
        <f t="shared" si="4"/>
        <v>0.9753086419753086</v>
      </c>
      <c r="N39" s="120">
        <v>1</v>
      </c>
      <c r="O39" s="100">
        <f t="shared" si="5"/>
        <v>0.006172839506172839</v>
      </c>
      <c r="P39" s="120">
        <v>3</v>
      </c>
      <c r="Q39" s="100">
        <f t="shared" si="6"/>
        <v>0.018518518518518517</v>
      </c>
      <c r="R39" s="123">
        <v>0</v>
      </c>
      <c r="S39" s="128">
        <v>1</v>
      </c>
      <c r="T39" s="90">
        <f t="shared" si="28"/>
        <v>0.006329113924050633</v>
      </c>
      <c r="U39" s="117">
        <v>31</v>
      </c>
      <c r="V39" s="92">
        <f t="shared" si="7"/>
        <v>0.1962025316455696</v>
      </c>
      <c r="W39" s="129">
        <v>15</v>
      </c>
      <c r="X39" s="92">
        <f t="shared" si="8"/>
        <v>0.0949367088607595</v>
      </c>
      <c r="Y39" s="129">
        <v>67</v>
      </c>
      <c r="Z39" s="94">
        <f t="shared" si="9"/>
        <v>0.4240506329113924</v>
      </c>
      <c r="AA39" s="117">
        <v>37</v>
      </c>
      <c r="AB39" s="92">
        <f t="shared" si="10"/>
        <v>0.23417721518987342</v>
      </c>
      <c r="AC39" s="129">
        <v>0</v>
      </c>
      <c r="AD39" s="92">
        <f t="shared" si="11"/>
        <v>0</v>
      </c>
      <c r="AE39" s="128">
        <v>0</v>
      </c>
      <c r="AF39" s="96">
        <f t="shared" si="12"/>
        <v>0</v>
      </c>
      <c r="AG39" s="129">
        <v>1</v>
      </c>
      <c r="AH39" s="92">
        <f t="shared" si="13"/>
        <v>0.006329113924050633</v>
      </c>
      <c r="AI39" s="136">
        <v>4</v>
      </c>
      <c r="AJ39" s="92">
        <f t="shared" si="14"/>
        <v>0.02531645569620253</v>
      </c>
      <c r="AK39" s="129">
        <v>0</v>
      </c>
      <c r="AL39" s="98">
        <f t="shared" si="15"/>
        <v>0</v>
      </c>
      <c r="AM39" s="129">
        <v>0</v>
      </c>
      <c r="AN39" s="92">
        <f t="shared" si="16"/>
        <v>0</v>
      </c>
      <c r="AO39" s="129">
        <v>0</v>
      </c>
      <c r="AP39" s="98">
        <f t="shared" si="17"/>
        <v>0</v>
      </c>
      <c r="AQ39" s="128">
        <v>0</v>
      </c>
      <c r="AR39" s="96">
        <f t="shared" si="18"/>
        <v>0</v>
      </c>
      <c r="AS39" s="129">
        <v>0</v>
      </c>
      <c r="AT39" s="92">
        <f t="shared" si="19"/>
        <v>0</v>
      </c>
      <c r="AU39" s="129">
        <v>1</v>
      </c>
      <c r="AV39" s="92">
        <f t="shared" si="20"/>
        <v>0.006329113924050633</v>
      </c>
      <c r="AW39" s="129">
        <v>1</v>
      </c>
      <c r="AX39" s="92">
        <f t="shared" si="21"/>
        <v>0.006329113924050633</v>
      </c>
      <c r="AZ39" s="31" t="b">
        <f t="shared" si="22"/>
        <v>1</v>
      </c>
      <c r="BA39" s="31" t="b">
        <f t="shared" si="23"/>
        <v>1</v>
      </c>
      <c r="BB39" s="41"/>
      <c r="BC39" s="34">
        <f t="shared" si="24"/>
        <v>162</v>
      </c>
      <c r="BD39" s="34">
        <f t="shared" si="25"/>
        <v>158</v>
      </c>
      <c r="BE39" s="34">
        <f t="shared" si="26"/>
        <v>32</v>
      </c>
      <c r="BF39" s="34">
        <f t="shared" si="27"/>
        <v>104</v>
      </c>
    </row>
    <row r="40" spans="1:58" s="19" customFormat="1" ht="49.5" customHeight="1">
      <c r="A40" s="13">
        <v>33</v>
      </c>
      <c r="B40" s="14" t="s">
        <v>32</v>
      </c>
      <c r="C40" s="14">
        <f t="shared" si="0"/>
        <v>0</v>
      </c>
      <c r="D40" s="66">
        <v>2</v>
      </c>
      <c r="E40" s="65">
        <v>2</v>
      </c>
      <c r="F40" s="65">
        <f t="shared" si="1"/>
        <v>1988</v>
      </c>
      <c r="G40" s="65">
        <v>1988</v>
      </c>
      <c r="H40" s="116">
        <v>816</v>
      </c>
      <c r="I40" s="116">
        <v>834</v>
      </c>
      <c r="J40" s="67">
        <f t="shared" si="2"/>
        <v>1650</v>
      </c>
      <c r="K40" s="99">
        <f t="shared" si="3"/>
        <v>0.829979879275654</v>
      </c>
      <c r="L40" s="119">
        <v>1606</v>
      </c>
      <c r="M40" s="99">
        <f t="shared" si="4"/>
        <v>0.9733333333333334</v>
      </c>
      <c r="N40" s="119">
        <v>11</v>
      </c>
      <c r="O40" s="99">
        <f t="shared" si="5"/>
        <v>0.006666666666666667</v>
      </c>
      <c r="P40" s="119">
        <v>33</v>
      </c>
      <c r="Q40" s="99">
        <f t="shared" si="6"/>
        <v>0.02</v>
      </c>
      <c r="R40" s="122">
        <v>0</v>
      </c>
      <c r="S40" s="127">
        <v>57</v>
      </c>
      <c r="T40" s="89">
        <f t="shared" si="28"/>
        <v>0.03549190535491906</v>
      </c>
      <c r="U40" s="116">
        <v>543</v>
      </c>
      <c r="V40" s="91">
        <f t="shared" si="7"/>
        <v>0.338107098381071</v>
      </c>
      <c r="W40" s="130">
        <v>57</v>
      </c>
      <c r="X40" s="91">
        <f t="shared" si="8"/>
        <v>0.03549190535491906</v>
      </c>
      <c r="Y40" s="130">
        <v>540</v>
      </c>
      <c r="Z40" s="93">
        <f t="shared" si="9"/>
        <v>0.33623910336239105</v>
      </c>
      <c r="AA40" s="116">
        <v>293</v>
      </c>
      <c r="AB40" s="91">
        <f t="shared" si="10"/>
        <v>0.18244084682440848</v>
      </c>
      <c r="AC40" s="130">
        <v>4</v>
      </c>
      <c r="AD40" s="91">
        <f t="shared" si="11"/>
        <v>0.0024906600249066002</v>
      </c>
      <c r="AE40" s="127">
        <v>0</v>
      </c>
      <c r="AF40" s="95">
        <f t="shared" si="12"/>
        <v>0</v>
      </c>
      <c r="AG40" s="130">
        <v>9</v>
      </c>
      <c r="AH40" s="91">
        <f t="shared" si="13"/>
        <v>0.00560398505603985</v>
      </c>
      <c r="AI40" s="135">
        <v>22</v>
      </c>
      <c r="AJ40" s="91">
        <f t="shared" si="14"/>
        <v>0.0136986301369863</v>
      </c>
      <c r="AK40" s="130">
        <v>3</v>
      </c>
      <c r="AL40" s="97">
        <f t="shared" si="15"/>
        <v>0.0018679950186799503</v>
      </c>
      <c r="AM40" s="130">
        <v>6</v>
      </c>
      <c r="AN40" s="91">
        <f t="shared" si="16"/>
        <v>0.0037359900373599006</v>
      </c>
      <c r="AO40" s="130">
        <v>4</v>
      </c>
      <c r="AP40" s="97">
        <f t="shared" si="17"/>
        <v>0.0024906600249066002</v>
      </c>
      <c r="AQ40" s="127">
        <v>10</v>
      </c>
      <c r="AR40" s="95">
        <f t="shared" si="18"/>
        <v>0.0062266500622665</v>
      </c>
      <c r="AS40" s="130">
        <v>46</v>
      </c>
      <c r="AT40" s="91">
        <f t="shared" si="19"/>
        <v>0.028642590286425903</v>
      </c>
      <c r="AU40" s="130">
        <v>8</v>
      </c>
      <c r="AV40" s="91">
        <f t="shared" si="20"/>
        <v>0.0049813200498132005</v>
      </c>
      <c r="AW40" s="130">
        <v>4</v>
      </c>
      <c r="AX40" s="91">
        <f t="shared" si="21"/>
        <v>0.0024906600249066002</v>
      </c>
      <c r="AZ40" s="31" t="b">
        <f t="shared" si="22"/>
        <v>1</v>
      </c>
      <c r="BA40" s="31" t="b">
        <f t="shared" si="23"/>
        <v>1</v>
      </c>
      <c r="BB40" s="42"/>
      <c r="BC40" s="34">
        <f t="shared" si="24"/>
        <v>1650</v>
      </c>
      <c r="BD40" s="34">
        <f t="shared" si="25"/>
        <v>1606</v>
      </c>
      <c r="BE40" s="34">
        <f t="shared" si="26"/>
        <v>600</v>
      </c>
      <c r="BF40" s="34">
        <f t="shared" si="27"/>
        <v>833</v>
      </c>
    </row>
    <row r="41" spans="1:58" s="18" customFormat="1" ht="49.5" customHeight="1">
      <c r="A41" s="16">
        <v>34</v>
      </c>
      <c r="B41" s="17" t="s">
        <v>33</v>
      </c>
      <c r="C41" s="14">
        <f t="shared" si="0"/>
        <v>0</v>
      </c>
      <c r="D41" s="68">
        <v>2</v>
      </c>
      <c r="E41" s="64">
        <v>2</v>
      </c>
      <c r="F41" s="64">
        <f t="shared" si="1"/>
        <v>797</v>
      </c>
      <c r="G41" s="64">
        <v>797</v>
      </c>
      <c r="H41" s="117">
        <v>363</v>
      </c>
      <c r="I41" s="117">
        <v>342</v>
      </c>
      <c r="J41" s="69">
        <f t="shared" si="2"/>
        <v>705</v>
      </c>
      <c r="K41" s="100">
        <f t="shared" si="3"/>
        <v>0.8845671267252195</v>
      </c>
      <c r="L41" s="120">
        <v>675</v>
      </c>
      <c r="M41" s="100">
        <f t="shared" si="4"/>
        <v>0.9574468085106383</v>
      </c>
      <c r="N41" s="120">
        <v>13</v>
      </c>
      <c r="O41" s="100">
        <f t="shared" si="5"/>
        <v>0.018439716312056736</v>
      </c>
      <c r="P41" s="120">
        <v>17</v>
      </c>
      <c r="Q41" s="100">
        <f t="shared" si="6"/>
        <v>0.024113475177304965</v>
      </c>
      <c r="R41" s="123">
        <v>0</v>
      </c>
      <c r="S41" s="128">
        <v>14</v>
      </c>
      <c r="T41" s="90">
        <f t="shared" si="28"/>
        <v>0.02074074074074074</v>
      </c>
      <c r="U41" s="117">
        <v>122</v>
      </c>
      <c r="V41" s="92">
        <f t="shared" si="7"/>
        <v>0.18074074074074073</v>
      </c>
      <c r="W41" s="129">
        <v>22</v>
      </c>
      <c r="X41" s="92">
        <f t="shared" si="8"/>
        <v>0.03259259259259259</v>
      </c>
      <c r="Y41" s="129">
        <v>343</v>
      </c>
      <c r="Z41" s="94">
        <f t="shared" si="9"/>
        <v>0.5081481481481481</v>
      </c>
      <c r="AA41" s="117">
        <v>130</v>
      </c>
      <c r="AB41" s="92">
        <f t="shared" si="10"/>
        <v>0.1925925925925926</v>
      </c>
      <c r="AC41" s="129">
        <v>3</v>
      </c>
      <c r="AD41" s="92">
        <f t="shared" si="11"/>
        <v>0.0044444444444444444</v>
      </c>
      <c r="AE41" s="128">
        <v>0</v>
      </c>
      <c r="AF41" s="96">
        <f t="shared" si="12"/>
        <v>0</v>
      </c>
      <c r="AG41" s="129">
        <v>2</v>
      </c>
      <c r="AH41" s="92">
        <f t="shared" si="13"/>
        <v>0.002962962962962963</v>
      </c>
      <c r="AI41" s="136">
        <v>18</v>
      </c>
      <c r="AJ41" s="92">
        <f t="shared" si="14"/>
        <v>0.02666666666666667</v>
      </c>
      <c r="AK41" s="129">
        <v>2</v>
      </c>
      <c r="AL41" s="98">
        <f t="shared" si="15"/>
        <v>0.002962962962962963</v>
      </c>
      <c r="AM41" s="129">
        <v>1</v>
      </c>
      <c r="AN41" s="92">
        <f t="shared" si="16"/>
        <v>0.0014814814814814814</v>
      </c>
      <c r="AO41" s="129">
        <v>2</v>
      </c>
      <c r="AP41" s="98">
        <f t="shared" si="17"/>
        <v>0.002962962962962963</v>
      </c>
      <c r="AQ41" s="128">
        <v>2</v>
      </c>
      <c r="AR41" s="96">
        <f t="shared" si="18"/>
        <v>0.002962962962962963</v>
      </c>
      <c r="AS41" s="129">
        <v>12</v>
      </c>
      <c r="AT41" s="92">
        <f t="shared" si="19"/>
        <v>0.017777777777777778</v>
      </c>
      <c r="AU41" s="129">
        <v>0</v>
      </c>
      <c r="AV41" s="92">
        <f t="shared" si="20"/>
        <v>0</v>
      </c>
      <c r="AW41" s="129">
        <v>2</v>
      </c>
      <c r="AX41" s="92">
        <f t="shared" si="21"/>
        <v>0.002962962962962963</v>
      </c>
      <c r="AZ41" s="31" t="b">
        <f t="shared" si="22"/>
        <v>1</v>
      </c>
      <c r="BA41" s="31" t="b">
        <f t="shared" si="23"/>
        <v>1</v>
      </c>
      <c r="BB41" s="41"/>
      <c r="BC41" s="34">
        <f t="shared" si="24"/>
        <v>705</v>
      </c>
      <c r="BD41" s="34">
        <f t="shared" si="25"/>
        <v>675</v>
      </c>
      <c r="BE41" s="34">
        <f t="shared" si="26"/>
        <v>136</v>
      </c>
      <c r="BF41" s="34">
        <f t="shared" si="27"/>
        <v>473</v>
      </c>
    </row>
    <row r="42" spans="1:58" s="19" customFormat="1" ht="49.5" customHeight="1">
      <c r="A42" s="13">
        <v>35</v>
      </c>
      <c r="B42" s="14" t="s">
        <v>34</v>
      </c>
      <c r="C42" s="14">
        <f t="shared" si="0"/>
        <v>0</v>
      </c>
      <c r="D42" s="66">
        <v>8</v>
      </c>
      <c r="E42" s="65">
        <v>8</v>
      </c>
      <c r="F42" s="65">
        <f t="shared" si="1"/>
        <v>6205</v>
      </c>
      <c r="G42" s="65">
        <v>6205</v>
      </c>
      <c r="H42" s="140">
        <v>2367</v>
      </c>
      <c r="I42" s="140">
        <v>2572</v>
      </c>
      <c r="J42" s="141">
        <f t="shared" si="2"/>
        <v>4939</v>
      </c>
      <c r="K42" s="99">
        <f t="shared" si="3"/>
        <v>0.7959709911361805</v>
      </c>
      <c r="L42" s="119">
        <v>4754</v>
      </c>
      <c r="M42" s="99">
        <f t="shared" si="4"/>
        <v>0.9625430249038267</v>
      </c>
      <c r="N42" s="119">
        <v>42</v>
      </c>
      <c r="O42" s="99">
        <f t="shared" si="5"/>
        <v>0.008503745697509618</v>
      </c>
      <c r="P42" s="119">
        <v>143</v>
      </c>
      <c r="Q42" s="99">
        <f t="shared" si="6"/>
        <v>0.028953229398663696</v>
      </c>
      <c r="R42" s="122">
        <v>0</v>
      </c>
      <c r="S42" s="127">
        <v>138</v>
      </c>
      <c r="T42" s="89">
        <f t="shared" si="28"/>
        <v>0.02902818679007152</v>
      </c>
      <c r="U42" s="116">
        <v>1336</v>
      </c>
      <c r="V42" s="91">
        <f t="shared" si="7"/>
        <v>0.2810265039966344</v>
      </c>
      <c r="W42" s="130">
        <v>141</v>
      </c>
      <c r="X42" s="91">
        <f t="shared" si="8"/>
        <v>0.029659234328986116</v>
      </c>
      <c r="Y42" s="130">
        <v>1900</v>
      </c>
      <c r="Z42" s="93">
        <f t="shared" si="9"/>
        <v>0.39966344131257886</v>
      </c>
      <c r="AA42" s="116">
        <v>792</v>
      </c>
      <c r="AB42" s="91">
        <f t="shared" si="10"/>
        <v>0.16659655027345394</v>
      </c>
      <c r="AC42" s="130">
        <v>13</v>
      </c>
      <c r="AD42" s="91">
        <f t="shared" si="11"/>
        <v>0.0027345393352965924</v>
      </c>
      <c r="AE42" s="127">
        <v>12</v>
      </c>
      <c r="AF42" s="95">
        <f t="shared" si="12"/>
        <v>0.002524190155658393</v>
      </c>
      <c r="AG42" s="130">
        <v>21</v>
      </c>
      <c r="AH42" s="91">
        <f t="shared" si="13"/>
        <v>0.004417332772402188</v>
      </c>
      <c r="AI42" s="135">
        <v>97</v>
      </c>
      <c r="AJ42" s="91">
        <f t="shared" si="14"/>
        <v>0.020403870424905345</v>
      </c>
      <c r="AK42" s="130">
        <v>12</v>
      </c>
      <c r="AL42" s="97">
        <f t="shared" si="15"/>
        <v>0.002524190155658393</v>
      </c>
      <c r="AM42" s="130">
        <v>14</v>
      </c>
      <c r="AN42" s="91">
        <f t="shared" si="16"/>
        <v>0.002944888514934792</v>
      </c>
      <c r="AO42" s="130">
        <v>30</v>
      </c>
      <c r="AP42" s="97">
        <f t="shared" si="17"/>
        <v>0.006310475389145982</v>
      </c>
      <c r="AQ42" s="127">
        <v>20</v>
      </c>
      <c r="AR42" s="95">
        <f t="shared" si="18"/>
        <v>0.004206983592763988</v>
      </c>
      <c r="AS42" s="130">
        <v>159</v>
      </c>
      <c r="AT42" s="91">
        <f t="shared" si="19"/>
        <v>0.033445519562473706</v>
      </c>
      <c r="AU42" s="130">
        <v>40</v>
      </c>
      <c r="AV42" s="91">
        <f t="shared" si="20"/>
        <v>0.008413967185527976</v>
      </c>
      <c r="AW42" s="130">
        <v>29</v>
      </c>
      <c r="AX42" s="91">
        <f t="shared" si="21"/>
        <v>0.006100126209507783</v>
      </c>
      <c r="AZ42" s="31" t="b">
        <f t="shared" si="22"/>
        <v>1</v>
      </c>
      <c r="BA42" s="31" t="b">
        <f t="shared" si="23"/>
        <v>1</v>
      </c>
      <c r="BB42" s="42"/>
      <c r="BC42" s="34">
        <f t="shared" si="24"/>
        <v>4939</v>
      </c>
      <c r="BD42" s="34">
        <f t="shared" si="25"/>
        <v>4754</v>
      </c>
      <c r="BE42" s="34">
        <f t="shared" si="26"/>
        <v>1474</v>
      </c>
      <c r="BF42" s="34">
        <f t="shared" si="27"/>
        <v>2692</v>
      </c>
    </row>
    <row r="43" spans="1:58" s="18" customFormat="1" ht="49.5" customHeight="1">
      <c r="A43" s="16">
        <v>36</v>
      </c>
      <c r="B43" s="17" t="s">
        <v>35</v>
      </c>
      <c r="C43" s="14">
        <f t="shared" si="0"/>
        <v>0</v>
      </c>
      <c r="D43" s="68">
        <v>1</v>
      </c>
      <c r="E43" s="64">
        <v>1</v>
      </c>
      <c r="F43" s="64">
        <f t="shared" si="1"/>
        <v>241</v>
      </c>
      <c r="G43" s="64">
        <v>241</v>
      </c>
      <c r="H43" s="117">
        <v>76</v>
      </c>
      <c r="I43" s="117">
        <v>84</v>
      </c>
      <c r="J43" s="69">
        <f t="shared" si="2"/>
        <v>160</v>
      </c>
      <c r="K43" s="100">
        <f t="shared" si="3"/>
        <v>0.6639004149377593</v>
      </c>
      <c r="L43" s="120">
        <v>153</v>
      </c>
      <c r="M43" s="100">
        <f t="shared" si="4"/>
        <v>0.95625</v>
      </c>
      <c r="N43" s="120">
        <v>3</v>
      </c>
      <c r="O43" s="100">
        <f t="shared" si="5"/>
        <v>0.01875</v>
      </c>
      <c r="P43" s="120">
        <v>4</v>
      </c>
      <c r="Q43" s="100">
        <f t="shared" si="6"/>
        <v>0.025</v>
      </c>
      <c r="R43" s="123">
        <v>0</v>
      </c>
      <c r="S43" s="128">
        <v>11</v>
      </c>
      <c r="T43" s="90">
        <f t="shared" si="28"/>
        <v>0.0718954248366013</v>
      </c>
      <c r="U43" s="117">
        <v>37</v>
      </c>
      <c r="V43" s="92">
        <f t="shared" si="7"/>
        <v>0.24183006535947713</v>
      </c>
      <c r="W43" s="129">
        <v>10</v>
      </c>
      <c r="X43" s="92">
        <f t="shared" si="8"/>
        <v>0.06535947712418301</v>
      </c>
      <c r="Y43" s="129">
        <v>55</v>
      </c>
      <c r="Z43" s="94">
        <f t="shared" si="9"/>
        <v>0.35947712418300654</v>
      </c>
      <c r="AA43" s="117">
        <v>30</v>
      </c>
      <c r="AB43" s="92">
        <f t="shared" si="10"/>
        <v>0.19607843137254902</v>
      </c>
      <c r="AC43" s="129">
        <v>1</v>
      </c>
      <c r="AD43" s="92">
        <f t="shared" si="11"/>
        <v>0.006535947712418301</v>
      </c>
      <c r="AE43" s="128">
        <v>2</v>
      </c>
      <c r="AF43" s="96">
        <f t="shared" si="12"/>
        <v>0.013071895424836602</v>
      </c>
      <c r="AG43" s="129">
        <v>4</v>
      </c>
      <c r="AH43" s="92">
        <f t="shared" si="13"/>
        <v>0.026143790849673203</v>
      </c>
      <c r="AI43" s="136">
        <v>0</v>
      </c>
      <c r="AJ43" s="92">
        <f t="shared" si="14"/>
        <v>0</v>
      </c>
      <c r="AK43" s="129">
        <v>0</v>
      </c>
      <c r="AL43" s="98">
        <f t="shared" si="15"/>
        <v>0</v>
      </c>
      <c r="AM43" s="129">
        <v>0</v>
      </c>
      <c r="AN43" s="92">
        <f t="shared" si="16"/>
        <v>0</v>
      </c>
      <c r="AO43" s="129">
        <v>0</v>
      </c>
      <c r="AP43" s="98">
        <f t="shared" si="17"/>
        <v>0</v>
      </c>
      <c r="AQ43" s="128">
        <v>0</v>
      </c>
      <c r="AR43" s="96">
        <f t="shared" si="18"/>
        <v>0</v>
      </c>
      <c r="AS43" s="129">
        <v>1</v>
      </c>
      <c r="AT43" s="92">
        <f t="shared" si="19"/>
        <v>0.006535947712418301</v>
      </c>
      <c r="AU43" s="129">
        <v>1</v>
      </c>
      <c r="AV43" s="92">
        <f t="shared" si="20"/>
        <v>0.006535947712418301</v>
      </c>
      <c r="AW43" s="129">
        <v>1</v>
      </c>
      <c r="AX43" s="92">
        <f t="shared" si="21"/>
        <v>0.006535947712418301</v>
      </c>
      <c r="AZ43" s="31" t="b">
        <f t="shared" si="22"/>
        <v>1</v>
      </c>
      <c r="BA43" s="31" t="b">
        <f t="shared" si="23"/>
        <v>1</v>
      </c>
      <c r="BB43" s="41"/>
      <c r="BC43" s="34">
        <f t="shared" si="24"/>
        <v>160</v>
      </c>
      <c r="BD43" s="34">
        <f t="shared" si="25"/>
        <v>153</v>
      </c>
      <c r="BE43" s="34">
        <f t="shared" si="26"/>
        <v>48</v>
      </c>
      <c r="BF43" s="34">
        <f t="shared" si="27"/>
        <v>85</v>
      </c>
    </row>
    <row r="44" spans="1:58" s="19" customFormat="1" ht="49.5" customHeight="1">
      <c r="A44" s="13">
        <v>37</v>
      </c>
      <c r="B44" s="14" t="s">
        <v>36</v>
      </c>
      <c r="C44" s="14">
        <f t="shared" si="0"/>
        <v>0</v>
      </c>
      <c r="D44" s="66">
        <v>1</v>
      </c>
      <c r="E44" s="65">
        <v>1</v>
      </c>
      <c r="F44" s="65">
        <f t="shared" si="1"/>
        <v>97</v>
      </c>
      <c r="G44" s="65">
        <v>97</v>
      </c>
      <c r="H44" s="116">
        <v>41</v>
      </c>
      <c r="I44" s="116">
        <v>37</v>
      </c>
      <c r="J44" s="67">
        <f t="shared" si="2"/>
        <v>78</v>
      </c>
      <c r="K44" s="99">
        <f t="shared" si="3"/>
        <v>0.8041237113402062</v>
      </c>
      <c r="L44" s="119">
        <v>76</v>
      </c>
      <c r="M44" s="99">
        <f t="shared" si="4"/>
        <v>0.9743589743589743</v>
      </c>
      <c r="N44" s="119">
        <v>2</v>
      </c>
      <c r="O44" s="99">
        <f t="shared" si="5"/>
        <v>0.02564102564102564</v>
      </c>
      <c r="P44" s="119">
        <v>0</v>
      </c>
      <c r="Q44" s="99">
        <f t="shared" si="6"/>
        <v>0</v>
      </c>
      <c r="R44" s="122">
        <v>0</v>
      </c>
      <c r="S44" s="127">
        <v>2</v>
      </c>
      <c r="T44" s="89">
        <f t="shared" si="28"/>
        <v>0.02631578947368421</v>
      </c>
      <c r="U44" s="116">
        <v>16</v>
      </c>
      <c r="V44" s="91">
        <f t="shared" si="7"/>
        <v>0.21052631578947367</v>
      </c>
      <c r="W44" s="130">
        <v>0</v>
      </c>
      <c r="X44" s="91">
        <f t="shared" si="8"/>
        <v>0</v>
      </c>
      <c r="Y44" s="130">
        <v>46</v>
      </c>
      <c r="Z44" s="93">
        <f t="shared" si="9"/>
        <v>0.6052631578947368</v>
      </c>
      <c r="AA44" s="116">
        <v>6</v>
      </c>
      <c r="AB44" s="91">
        <f t="shared" si="10"/>
        <v>0.07894736842105263</v>
      </c>
      <c r="AC44" s="130">
        <v>0</v>
      </c>
      <c r="AD44" s="91">
        <f t="shared" si="11"/>
        <v>0</v>
      </c>
      <c r="AE44" s="127">
        <v>0</v>
      </c>
      <c r="AF44" s="95">
        <f t="shared" si="12"/>
        <v>0</v>
      </c>
      <c r="AG44" s="130">
        <v>1</v>
      </c>
      <c r="AH44" s="91">
        <f t="shared" si="13"/>
        <v>0.013157894736842105</v>
      </c>
      <c r="AI44" s="135">
        <v>2</v>
      </c>
      <c r="AJ44" s="91">
        <f t="shared" si="14"/>
        <v>0.02631578947368421</v>
      </c>
      <c r="AK44" s="130">
        <v>0</v>
      </c>
      <c r="AL44" s="97">
        <f t="shared" si="15"/>
        <v>0</v>
      </c>
      <c r="AM44" s="130">
        <v>0</v>
      </c>
      <c r="AN44" s="91">
        <f t="shared" si="16"/>
        <v>0</v>
      </c>
      <c r="AO44" s="130">
        <v>0</v>
      </c>
      <c r="AP44" s="97">
        <f t="shared" si="17"/>
        <v>0</v>
      </c>
      <c r="AQ44" s="127">
        <v>0</v>
      </c>
      <c r="AR44" s="95">
        <f t="shared" si="18"/>
        <v>0</v>
      </c>
      <c r="AS44" s="130">
        <v>3</v>
      </c>
      <c r="AT44" s="91">
        <f t="shared" si="19"/>
        <v>0.039473684210526314</v>
      </c>
      <c r="AU44" s="130">
        <v>0</v>
      </c>
      <c r="AV44" s="91">
        <f t="shared" si="20"/>
        <v>0</v>
      </c>
      <c r="AW44" s="130">
        <v>0</v>
      </c>
      <c r="AX44" s="91">
        <f t="shared" si="21"/>
        <v>0</v>
      </c>
      <c r="AZ44" s="31" t="b">
        <f t="shared" si="22"/>
        <v>1</v>
      </c>
      <c r="BA44" s="31" t="b">
        <f t="shared" si="23"/>
        <v>1</v>
      </c>
      <c r="BB44" s="42"/>
      <c r="BC44" s="34">
        <f t="shared" si="24"/>
        <v>78</v>
      </c>
      <c r="BD44" s="34">
        <f t="shared" si="25"/>
        <v>76</v>
      </c>
      <c r="BE44" s="34">
        <f t="shared" si="26"/>
        <v>18</v>
      </c>
      <c r="BF44" s="34">
        <f t="shared" si="27"/>
        <v>52</v>
      </c>
    </row>
    <row r="45" spans="1:58" s="18" customFormat="1" ht="49.5" customHeight="1">
      <c r="A45" s="16">
        <v>38</v>
      </c>
      <c r="B45" s="17" t="s">
        <v>37</v>
      </c>
      <c r="C45" s="14">
        <f t="shared" si="0"/>
        <v>0</v>
      </c>
      <c r="D45" s="68">
        <v>1</v>
      </c>
      <c r="E45" s="64">
        <v>1</v>
      </c>
      <c r="F45" s="64">
        <f t="shared" si="1"/>
        <v>246</v>
      </c>
      <c r="G45" s="64">
        <v>246</v>
      </c>
      <c r="H45" s="117">
        <v>101</v>
      </c>
      <c r="I45" s="117">
        <v>89</v>
      </c>
      <c r="J45" s="69">
        <f t="shared" si="2"/>
        <v>190</v>
      </c>
      <c r="K45" s="100">
        <f t="shared" si="3"/>
        <v>0.7723577235772358</v>
      </c>
      <c r="L45" s="120">
        <v>184</v>
      </c>
      <c r="M45" s="100">
        <f t="shared" si="4"/>
        <v>0.968421052631579</v>
      </c>
      <c r="N45" s="120">
        <v>2</v>
      </c>
      <c r="O45" s="100">
        <f t="shared" si="5"/>
        <v>0.010526315789473684</v>
      </c>
      <c r="P45" s="120">
        <v>4</v>
      </c>
      <c r="Q45" s="100">
        <f t="shared" si="6"/>
        <v>0.021052631578947368</v>
      </c>
      <c r="R45" s="123">
        <v>0</v>
      </c>
      <c r="S45" s="128">
        <v>2</v>
      </c>
      <c r="T45" s="90">
        <f t="shared" si="28"/>
        <v>0.010869565217391304</v>
      </c>
      <c r="U45" s="117">
        <v>33</v>
      </c>
      <c r="V45" s="92">
        <f t="shared" si="7"/>
        <v>0.1793478260869565</v>
      </c>
      <c r="W45" s="129">
        <v>13</v>
      </c>
      <c r="X45" s="92">
        <f t="shared" si="8"/>
        <v>0.07065217391304347</v>
      </c>
      <c r="Y45" s="129">
        <v>68</v>
      </c>
      <c r="Z45" s="94">
        <f t="shared" si="9"/>
        <v>0.3695652173913043</v>
      </c>
      <c r="AA45" s="117">
        <v>59</v>
      </c>
      <c r="AB45" s="92">
        <f t="shared" si="10"/>
        <v>0.32065217391304346</v>
      </c>
      <c r="AC45" s="129">
        <v>1</v>
      </c>
      <c r="AD45" s="92">
        <f t="shared" si="11"/>
        <v>0.005434782608695652</v>
      </c>
      <c r="AE45" s="128">
        <v>0</v>
      </c>
      <c r="AF45" s="96">
        <f t="shared" si="12"/>
        <v>0</v>
      </c>
      <c r="AG45" s="129">
        <v>2</v>
      </c>
      <c r="AH45" s="92">
        <f t="shared" si="13"/>
        <v>0.010869565217391304</v>
      </c>
      <c r="AI45" s="136">
        <v>3</v>
      </c>
      <c r="AJ45" s="92">
        <f t="shared" si="14"/>
        <v>0.016304347826086956</v>
      </c>
      <c r="AK45" s="129">
        <v>0</v>
      </c>
      <c r="AL45" s="98">
        <f t="shared" si="15"/>
        <v>0</v>
      </c>
      <c r="AM45" s="129">
        <v>0</v>
      </c>
      <c r="AN45" s="92">
        <f t="shared" si="16"/>
        <v>0</v>
      </c>
      <c r="AO45" s="129">
        <v>0</v>
      </c>
      <c r="AP45" s="98">
        <f t="shared" si="17"/>
        <v>0</v>
      </c>
      <c r="AQ45" s="128">
        <v>1</v>
      </c>
      <c r="AR45" s="96">
        <f t="shared" si="18"/>
        <v>0.005434782608695652</v>
      </c>
      <c r="AS45" s="129">
        <v>0</v>
      </c>
      <c r="AT45" s="92">
        <f t="shared" si="19"/>
        <v>0</v>
      </c>
      <c r="AU45" s="129">
        <v>1</v>
      </c>
      <c r="AV45" s="92">
        <f t="shared" si="20"/>
        <v>0.005434782608695652</v>
      </c>
      <c r="AW45" s="129">
        <v>1</v>
      </c>
      <c r="AX45" s="92">
        <f t="shared" si="21"/>
        <v>0.005434782608695652</v>
      </c>
      <c r="AZ45" s="31" t="b">
        <f t="shared" si="22"/>
        <v>1</v>
      </c>
      <c r="BA45" s="31" t="b">
        <f t="shared" si="23"/>
        <v>1</v>
      </c>
      <c r="BB45" s="41"/>
      <c r="BC45" s="34">
        <f t="shared" si="24"/>
        <v>190</v>
      </c>
      <c r="BD45" s="34">
        <f t="shared" si="25"/>
        <v>184</v>
      </c>
      <c r="BE45" s="34">
        <f t="shared" si="26"/>
        <v>35</v>
      </c>
      <c r="BF45" s="34">
        <f t="shared" si="27"/>
        <v>127</v>
      </c>
    </row>
    <row r="46" spans="1:58" s="19" customFormat="1" ht="49.5" customHeight="1">
      <c r="A46" s="13">
        <v>39</v>
      </c>
      <c r="B46" s="14" t="s">
        <v>38</v>
      </c>
      <c r="C46" s="14">
        <f t="shared" si="0"/>
        <v>0</v>
      </c>
      <c r="D46" s="66">
        <v>1</v>
      </c>
      <c r="E46" s="65">
        <v>1</v>
      </c>
      <c r="F46" s="65">
        <f t="shared" si="1"/>
        <v>532</v>
      </c>
      <c r="G46" s="65">
        <v>532</v>
      </c>
      <c r="H46" s="116">
        <v>218</v>
      </c>
      <c r="I46" s="116">
        <v>205</v>
      </c>
      <c r="J46" s="67">
        <f t="shared" si="2"/>
        <v>423</v>
      </c>
      <c r="K46" s="99">
        <f t="shared" si="3"/>
        <v>0.7951127819548872</v>
      </c>
      <c r="L46" s="119">
        <v>413</v>
      </c>
      <c r="M46" s="99">
        <f t="shared" si="4"/>
        <v>0.9763593380614657</v>
      </c>
      <c r="N46" s="119">
        <v>1</v>
      </c>
      <c r="O46" s="99">
        <f t="shared" si="5"/>
        <v>0.002364066193853428</v>
      </c>
      <c r="P46" s="119">
        <v>9</v>
      </c>
      <c r="Q46" s="99">
        <f t="shared" si="6"/>
        <v>0.02127659574468085</v>
      </c>
      <c r="R46" s="122">
        <v>0</v>
      </c>
      <c r="S46" s="127">
        <v>12</v>
      </c>
      <c r="T46" s="89">
        <f t="shared" si="28"/>
        <v>0.029055690072639227</v>
      </c>
      <c r="U46" s="116">
        <v>66</v>
      </c>
      <c r="V46" s="91">
        <f t="shared" si="7"/>
        <v>0.15980629539951574</v>
      </c>
      <c r="W46" s="130">
        <v>14</v>
      </c>
      <c r="X46" s="91">
        <f t="shared" si="8"/>
        <v>0.03389830508474576</v>
      </c>
      <c r="Y46" s="130">
        <v>166</v>
      </c>
      <c r="Z46" s="93">
        <f t="shared" si="9"/>
        <v>0.4019370460048426</v>
      </c>
      <c r="AA46" s="116">
        <v>139</v>
      </c>
      <c r="AB46" s="91">
        <f t="shared" si="10"/>
        <v>0.3365617433414044</v>
      </c>
      <c r="AC46" s="130">
        <v>0</v>
      </c>
      <c r="AD46" s="91">
        <f t="shared" si="11"/>
        <v>0</v>
      </c>
      <c r="AE46" s="127">
        <v>0</v>
      </c>
      <c r="AF46" s="95">
        <f t="shared" si="12"/>
        <v>0</v>
      </c>
      <c r="AG46" s="130">
        <v>2</v>
      </c>
      <c r="AH46" s="91">
        <f t="shared" si="13"/>
        <v>0.004842615012106538</v>
      </c>
      <c r="AI46" s="135">
        <v>6</v>
      </c>
      <c r="AJ46" s="91">
        <f t="shared" si="14"/>
        <v>0.014527845036319613</v>
      </c>
      <c r="AK46" s="130">
        <v>0</v>
      </c>
      <c r="AL46" s="97">
        <f t="shared" si="15"/>
        <v>0</v>
      </c>
      <c r="AM46" s="130">
        <v>1</v>
      </c>
      <c r="AN46" s="91">
        <f t="shared" si="16"/>
        <v>0.002421307506053269</v>
      </c>
      <c r="AO46" s="130">
        <v>0</v>
      </c>
      <c r="AP46" s="97">
        <f t="shared" si="17"/>
        <v>0</v>
      </c>
      <c r="AQ46" s="127">
        <v>1</v>
      </c>
      <c r="AR46" s="95">
        <f t="shared" si="18"/>
        <v>0.002421307506053269</v>
      </c>
      <c r="AS46" s="130">
        <v>5</v>
      </c>
      <c r="AT46" s="91">
        <f t="shared" si="19"/>
        <v>0.012106537530266344</v>
      </c>
      <c r="AU46" s="130">
        <v>0</v>
      </c>
      <c r="AV46" s="91">
        <f t="shared" si="20"/>
        <v>0</v>
      </c>
      <c r="AW46" s="130">
        <v>1</v>
      </c>
      <c r="AX46" s="91">
        <f t="shared" si="21"/>
        <v>0.002421307506053269</v>
      </c>
      <c r="AZ46" s="31" t="b">
        <f t="shared" si="22"/>
        <v>1</v>
      </c>
      <c r="BA46" s="31" t="b">
        <f t="shared" si="23"/>
        <v>1</v>
      </c>
      <c r="BB46" s="42"/>
      <c r="BC46" s="34">
        <f t="shared" si="24"/>
        <v>423</v>
      </c>
      <c r="BD46" s="34">
        <f t="shared" si="25"/>
        <v>413</v>
      </c>
      <c r="BE46" s="34">
        <f t="shared" si="26"/>
        <v>78</v>
      </c>
      <c r="BF46" s="34">
        <f t="shared" si="27"/>
        <v>305</v>
      </c>
    </row>
    <row r="47" spans="1:58" s="18" customFormat="1" ht="49.5" customHeight="1">
      <c r="A47" s="16">
        <v>40</v>
      </c>
      <c r="B47" s="17" t="s">
        <v>39</v>
      </c>
      <c r="C47" s="14">
        <f t="shared" si="0"/>
        <v>0</v>
      </c>
      <c r="D47" s="68">
        <v>1</v>
      </c>
      <c r="E47" s="64">
        <v>1</v>
      </c>
      <c r="F47" s="64">
        <f t="shared" si="1"/>
        <v>340</v>
      </c>
      <c r="G47" s="64">
        <v>340</v>
      </c>
      <c r="H47" s="117">
        <v>139</v>
      </c>
      <c r="I47" s="117">
        <v>139</v>
      </c>
      <c r="J47" s="69">
        <f t="shared" si="2"/>
        <v>278</v>
      </c>
      <c r="K47" s="100">
        <f t="shared" si="3"/>
        <v>0.8176470588235294</v>
      </c>
      <c r="L47" s="120">
        <v>265</v>
      </c>
      <c r="M47" s="100">
        <f t="shared" si="4"/>
        <v>0.9532374100719424</v>
      </c>
      <c r="N47" s="120">
        <v>2</v>
      </c>
      <c r="O47" s="100">
        <f t="shared" si="5"/>
        <v>0.007194244604316547</v>
      </c>
      <c r="P47" s="120">
        <v>11</v>
      </c>
      <c r="Q47" s="100">
        <f t="shared" si="6"/>
        <v>0.039568345323741004</v>
      </c>
      <c r="R47" s="123">
        <v>0</v>
      </c>
      <c r="S47" s="128">
        <v>4</v>
      </c>
      <c r="T47" s="90">
        <f t="shared" si="28"/>
        <v>0.01509433962264151</v>
      </c>
      <c r="U47" s="117">
        <v>91</v>
      </c>
      <c r="V47" s="92">
        <f t="shared" si="7"/>
        <v>0.3433962264150943</v>
      </c>
      <c r="W47" s="129">
        <v>7</v>
      </c>
      <c r="X47" s="92">
        <f t="shared" si="8"/>
        <v>0.026415094339622643</v>
      </c>
      <c r="Y47" s="129">
        <v>96</v>
      </c>
      <c r="Z47" s="94">
        <f t="shared" si="9"/>
        <v>0.3622641509433962</v>
      </c>
      <c r="AA47" s="117">
        <v>44</v>
      </c>
      <c r="AB47" s="92">
        <f t="shared" si="10"/>
        <v>0.1660377358490566</v>
      </c>
      <c r="AC47" s="129">
        <v>1</v>
      </c>
      <c r="AD47" s="92">
        <f t="shared" si="11"/>
        <v>0.0037735849056603774</v>
      </c>
      <c r="AE47" s="128">
        <v>1</v>
      </c>
      <c r="AF47" s="96">
        <f t="shared" si="12"/>
        <v>0.0037735849056603774</v>
      </c>
      <c r="AG47" s="129">
        <v>2</v>
      </c>
      <c r="AH47" s="92">
        <f t="shared" si="13"/>
        <v>0.007547169811320755</v>
      </c>
      <c r="AI47" s="136">
        <v>4</v>
      </c>
      <c r="AJ47" s="92">
        <f t="shared" si="14"/>
        <v>0.01509433962264151</v>
      </c>
      <c r="AK47" s="129">
        <v>0</v>
      </c>
      <c r="AL47" s="98">
        <f t="shared" si="15"/>
        <v>0</v>
      </c>
      <c r="AM47" s="129">
        <v>0</v>
      </c>
      <c r="AN47" s="92">
        <f t="shared" si="16"/>
        <v>0</v>
      </c>
      <c r="AO47" s="129">
        <v>0</v>
      </c>
      <c r="AP47" s="98">
        <f t="shared" si="17"/>
        <v>0</v>
      </c>
      <c r="AQ47" s="128">
        <v>0</v>
      </c>
      <c r="AR47" s="96">
        <f t="shared" si="18"/>
        <v>0</v>
      </c>
      <c r="AS47" s="129">
        <v>6</v>
      </c>
      <c r="AT47" s="92">
        <f t="shared" si="19"/>
        <v>0.022641509433962263</v>
      </c>
      <c r="AU47" s="129">
        <v>3</v>
      </c>
      <c r="AV47" s="92">
        <f t="shared" si="20"/>
        <v>0.011320754716981131</v>
      </c>
      <c r="AW47" s="129">
        <v>6</v>
      </c>
      <c r="AX47" s="92">
        <f t="shared" si="21"/>
        <v>0.022641509433962263</v>
      </c>
      <c r="AZ47" s="31" t="b">
        <f t="shared" si="22"/>
        <v>1</v>
      </c>
      <c r="BA47" s="31" t="b">
        <f t="shared" si="23"/>
        <v>1</v>
      </c>
      <c r="BB47" s="41"/>
      <c r="BC47" s="34">
        <f t="shared" si="24"/>
        <v>278</v>
      </c>
      <c r="BD47" s="34">
        <f t="shared" si="25"/>
        <v>265</v>
      </c>
      <c r="BE47" s="34">
        <f t="shared" si="26"/>
        <v>95</v>
      </c>
      <c r="BF47" s="34">
        <f t="shared" si="27"/>
        <v>140</v>
      </c>
    </row>
    <row r="48" spans="1:58" s="19" customFormat="1" ht="49.5" customHeight="1">
      <c r="A48" s="13">
        <v>41</v>
      </c>
      <c r="B48" s="14" t="s">
        <v>40</v>
      </c>
      <c r="C48" s="14">
        <f t="shared" si="0"/>
        <v>0</v>
      </c>
      <c r="D48" s="66">
        <v>3</v>
      </c>
      <c r="E48" s="65">
        <v>3</v>
      </c>
      <c r="F48" s="65">
        <f t="shared" si="1"/>
        <v>1233</v>
      </c>
      <c r="G48" s="65">
        <v>1233</v>
      </c>
      <c r="H48" s="116">
        <v>468</v>
      </c>
      <c r="I48" s="116">
        <v>524</v>
      </c>
      <c r="J48" s="67">
        <f t="shared" si="2"/>
        <v>992</v>
      </c>
      <c r="K48" s="99">
        <f t="shared" si="3"/>
        <v>0.8045417680454177</v>
      </c>
      <c r="L48" s="119">
        <v>955</v>
      </c>
      <c r="M48" s="99">
        <f t="shared" si="4"/>
        <v>0.9627016129032258</v>
      </c>
      <c r="N48" s="119">
        <v>9</v>
      </c>
      <c r="O48" s="99">
        <f t="shared" si="5"/>
        <v>0.009072580645161291</v>
      </c>
      <c r="P48" s="119">
        <v>28</v>
      </c>
      <c r="Q48" s="99">
        <f t="shared" si="6"/>
        <v>0.028225806451612902</v>
      </c>
      <c r="R48" s="122">
        <v>0</v>
      </c>
      <c r="S48" s="127">
        <v>26</v>
      </c>
      <c r="T48" s="89">
        <f t="shared" si="28"/>
        <v>0.027225130890052355</v>
      </c>
      <c r="U48" s="116">
        <v>190</v>
      </c>
      <c r="V48" s="91">
        <f t="shared" si="7"/>
        <v>0.19895287958115182</v>
      </c>
      <c r="W48" s="130">
        <v>22</v>
      </c>
      <c r="X48" s="91">
        <f t="shared" si="8"/>
        <v>0.023036649214659685</v>
      </c>
      <c r="Y48" s="130">
        <v>316</v>
      </c>
      <c r="Z48" s="93">
        <f t="shared" si="9"/>
        <v>0.3308900523560209</v>
      </c>
      <c r="AA48" s="116">
        <v>318</v>
      </c>
      <c r="AB48" s="91">
        <f t="shared" si="10"/>
        <v>0.33298429319371725</v>
      </c>
      <c r="AC48" s="130">
        <v>2</v>
      </c>
      <c r="AD48" s="91">
        <f t="shared" si="11"/>
        <v>0.0020942408376963353</v>
      </c>
      <c r="AE48" s="127">
        <v>2</v>
      </c>
      <c r="AF48" s="95">
        <f t="shared" si="12"/>
        <v>0.0020942408376963353</v>
      </c>
      <c r="AG48" s="130">
        <v>6</v>
      </c>
      <c r="AH48" s="91">
        <f t="shared" si="13"/>
        <v>0.0062827225130890054</v>
      </c>
      <c r="AI48" s="135">
        <v>17</v>
      </c>
      <c r="AJ48" s="91">
        <f t="shared" si="14"/>
        <v>0.01780104712041885</v>
      </c>
      <c r="AK48" s="130">
        <v>1</v>
      </c>
      <c r="AL48" s="97">
        <f t="shared" si="15"/>
        <v>0.0010471204188481676</v>
      </c>
      <c r="AM48" s="130">
        <v>4</v>
      </c>
      <c r="AN48" s="91">
        <f t="shared" si="16"/>
        <v>0.004188481675392671</v>
      </c>
      <c r="AO48" s="130">
        <v>6</v>
      </c>
      <c r="AP48" s="97">
        <f t="shared" si="17"/>
        <v>0.0062827225130890054</v>
      </c>
      <c r="AQ48" s="127">
        <v>5</v>
      </c>
      <c r="AR48" s="95">
        <f t="shared" si="18"/>
        <v>0.005235602094240838</v>
      </c>
      <c r="AS48" s="130">
        <v>31</v>
      </c>
      <c r="AT48" s="91">
        <f t="shared" si="19"/>
        <v>0.032460732984293195</v>
      </c>
      <c r="AU48" s="130">
        <v>6</v>
      </c>
      <c r="AV48" s="91">
        <f t="shared" si="20"/>
        <v>0.0062827225130890054</v>
      </c>
      <c r="AW48" s="130">
        <v>3</v>
      </c>
      <c r="AX48" s="91">
        <f t="shared" si="21"/>
        <v>0.0031413612565445027</v>
      </c>
      <c r="AZ48" s="31" t="b">
        <f t="shared" si="22"/>
        <v>1</v>
      </c>
      <c r="BA48" s="31" t="b">
        <f t="shared" si="23"/>
        <v>1</v>
      </c>
      <c r="BB48" s="42"/>
      <c r="BC48" s="34">
        <f t="shared" si="24"/>
        <v>992</v>
      </c>
      <c r="BD48" s="34">
        <f t="shared" si="25"/>
        <v>955</v>
      </c>
      <c r="BE48" s="34">
        <f t="shared" si="26"/>
        <v>216</v>
      </c>
      <c r="BF48" s="34">
        <f t="shared" si="27"/>
        <v>634</v>
      </c>
    </row>
    <row r="49" spans="1:58" s="18" customFormat="1" ht="49.5" customHeight="1">
      <c r="A49" s="16">
        <v>42</v>
      </c>
      <c r="B49" s="17" t="s">
        <v>41</v>
      </c>
      <c r="C49" s="14">
        <f t="shared" si="0"/>
        <v>0</v>
      </c>
      <c r="D49" s="68">
        <v>2</v>
      </c>
      <c r="E49" s="64">
        <v>2</v>
      </c>
      <c r="F49" s="64">
        <f t="shared" si="1"/>
        <v>1237</v>
      </c>
      <c r="G49" s="64">
        <v>1237</v>
      </c>
      <c r="H49" s="117">
        <v>488</v>
      </c>
      <c r="I49" s="117">
        <v>524</v>
      </c>
      <c r="J49" s="69">
        <f t="shared" si="2"/>
        <v>1012</v>
      </c>
      <c r="K49" s="100">
        <f t="shared" si="3"/>
        <v>0.8181083265966047</v>
      </c>
      <c r="L49" s="120">
        <v>983</v>
      </c>
      <c r="M49" s="100">
        <f t="shared" si="4"/>
        <v>0.9713438735177866</v>
      </c>
      <c r="N49" s="120">
        <v>7</v>
      </c>
      <c r="O49" s="100">
        <f t="shared" si="5"/>
        <v>0.00691699604743083</v>
      </c>
      <c r="P49" s="120">
        <v>22</v>
      </c>
      <c r="Q49" s="100">
        <f t="shared" si="6"/>
        <v>0.021739130434782608</v>
      </c>
      <c r="R49" s="123">
        <v>0</v>
      </c>
      <c r="S49" s="128">
        <v>19</v>
      </c>
      <c r="T49" s="90">
        <f t="shared" si="28"/>
        <v>0.019328585961342827</v>
      </c>
      <c r="U49" s="117">
        <v>198</v>
      </c>
      <c r="V49" s="92">
        <f t="shared" si="7"/>
        <v>0.20142421159715157</v>
      </c>
      <c r="W49" s="129">
        <v>16</v>
      </c>
      <c r="X49" s="92">
        <f t="shared" si="8"/>
        <v>0.01627670396744659</v>
      </c>
      <c r="Y49" s="129">
        <v>343</v>
      </c>
      <c r="Z49" s="94">
        <f t="shared" si="9"/>
        <v>0.34893184130213634</v>
      </c>
      <c r="AA49" s="117">
        <v>328</v>
      </c>
      <c r="AB49" s="92">
        <f t="shared" si="10"/>
        <v>0.3336724313326551</v>
      </c>
      <c r="AC49" s="129">
        <v>3</v>
      </c>
      <c r="AD49" s="92">
        <f t="shared" si="11"/>
        <v>0.003051881993896236</v>
      </c>
      <c r="AE49" s="128">
        <v>0</v>
      </c>
      <c r="AF49" s="96">
        <f t="shared" si="12"/>
        <v>0</v>
      </c>
      <c r="AG49" s="129">
        <v>3</v>
      </c>
      <c r="AH49" s="92">
        <f t="shared" si="13"/>
        <v>0.003051881993896236</v>
      </c>
      <c r="AI49" s="136">
        <v>9</v>
      </c>
      <c r="AJ49" s="92">
        <f t="shared" si="14"/>
        <v>0.009155645981688708</v>
      </c>
      <c r="AK49" s="129">
        <v>0</v>
      </c>
      <c r="AL49" s="98">
        <f t="shared" si="15"/>
        <v>0</v>
      </c>
      <c r="AM49" s="129">
        <v>0</v>
      </c>
      <c r="AN49" s="92">
        <f t="shared" si="16"/>
        <v>0</v>
      </c>
      <c r="AO49" s="129">
        <v>6</v>
      </c>
      <c r="AP49" s="98">
        <f t="shared" si="17"/>
        <v>0.006103763987792472</v>
      </c>
      <c r="AQ49" s="128">
        <v>2</v>
      </c>
      <c r="AR49" s="96">
        <f t="shared" si="18"/>
        <v>0.002034587995930824</v>
      </c>
      <c r="AS49" s="129">
        <v>47</v>
      </c>
      <c r="AT49" s="92">
        <f t="shared" si="19"/>
        <v>0.04781281790437437</v>
      </c>
      <c r="AU49" s="129">
        <v>6</v>
      </c>
      <c r="AV49" s="92">
        <f t="shared" si="20"/>
        <v>0.006103763987792472</v>
      </c>
      <c r="AW49" s="129">
        <v>3</v>
      </c>
      <c r="AX49" s="92">
        <f t="shared" si="21"/>
        <v>0.003051881993896236</v>
      </c>
      <c r="AZ49" s="31" t="b">
        <f t="shared" si="22"/>
        <v>1</v>
      </c>
      <c r="BA49" s="31" t="b">
        <f t="shared" si="23"/>
        <v>1</v>
      </c>
      <c r="BB49" s="41"/>
      <c r="BC49" s="34">
        <f t="shared" si="24"/>
        <v>1012</v>
      </c>
      <c r="BD49" s="34">
        <f t="shared" si="25"/>
        <v>983</v>
      </c>
      <c r="BE49" s="34">
        <f t="shared" si="26"/>
        <v>217</v>
      </c>
      <c r="BF49" s="34">
        <f t="shared" si="27"/>
        <v>671</v>
      </c>
    </row>
    <row r="50" spans="1:58" s="19" customFormat="1" ht="49.5" customHeight="1">
      <c r="A50" s="13">
        <v>43</v>
      </c>
      <c r="B50" s="14" t="s">
        <v>42</v>
      </c>
      <c r="C50" s="14">
        <f t="shared" si="0"/>
        <v>0</v>
      </c>
      <c r="D50" s="66">
        <v>1</v>
      </c>
      <c r="E50" s="65">
        <v>1</v>
      </c>
      <c r="F50" s="65">
        <f t="shared" si="1"/>
        <v>128</v>
      </c>
      <c r="G50" s="65">
        <v>128</v>
      </c>
      <c r="H50" s="116">
        <v>46</v>
      </c>
      <c r="I50" s="116">
        <v>42</v>
      </c>
      <c r="J50" s="67">
        <f t="shared" si="2"/>
        <v>88</v>
      </c>
      <c r="K50" s="99">
        <f t="shared" si="3"/>
        <v>0.6875</v>
      </c>
      <c r="L50" s="119">
        <v>84</v>
      </c>
      <c r="M50" s="99">
        <f t="shared" si="4"/>
        <v>0.9545454545454546</v>
      </c>
      <c r="N50" s="119">
        <v>0</v>
      </c>
      <c r="O50" s="99">
        <f t="shared" si="5"/>
        <v>0</v>
      </c>
      <c r="P50" s="119">
        <v>4</v>
      </c>
      <c r="Q50" s="99">
        <f t="shared" si="6"/>
        <v>0.045454545454545456</v>
      </c>
      <c r="R50" s="122">
        <v>0</v>
      </c>
      <c r="S50" s="127">
        <v>1</v>
      </c>
      <c r="T50" s="89">
        <f t="shared" si="28"/>
        <v>0.011904761904761904</v>
      </c>
      <c r="U50" s="116">
        <v>14</v>
      </c>
      <c r="V50" s="91">
        <f t="shared" si="7"/>
        <v>0.16666666666666666</v>
      </c>
      <c r="W50" s="130">
        <v>5</v>
      </c>
      <c r="X50" s="91">
        <f t="shared" si="8"/>
        <v>0.05952380952380952</v>
      </c>
      <c r="Y50" s="130">
        <v>31</v>
      </c>
      <c r="Z50" s="93">
        <f t="shared" si="9"/>
        <v>0.36904761904761907</v>
      </c>
      <c r="AA50" s="116">
        <v>28</v>
      </c>
      <c r="AB50" s="91">
        <f t="shared" si="10"/>
        <v>0.3333333333333333</v>
      </c>
      <c r="AC50" s="130">
        <v>0</v>
      </c>
      <c r="AD50" s="91">
        <f t="shared" si="11"/>
        <v>0</v>
      </c>
      <c r="AE50" s="127">
        <v>0</v>
      </c>
      <c r="AF50" s="95">
        <f t="shared" si="12"/>
        <v>0</v>
      </c>
      <c r="AG50" s="130">
        <v>1</v>
      </c>
      <c r="AH50" s="91">
        <f t="shared" si="13"/>
        <v>0.011904761904761904</v>
      </c>
      <c r="AI50" s="135">
        <v>1</v>
      </c>
      <c r="AJ50" s="91">
        <f t="shared" si="14"/>
        <v>0.011904761904761904</v>
      </c>
      <c r="AK50" s="130">
        <v>0</v>
      </c>
      <c r="AL50" s="97">
        <f t="shared" si="15"/>
        <v>0</v>
      </c>
      <c r="AM50" s="130">
        <v>0</v>
      </c>
      <c r="AN50" s="91">
        <f t="shared" si="16"/>
        <v>0</v>
      </c>
      <c r="AO50" s="130">
        <v>0</v>
      </c>
      <c r="AP50" s="97">
        <f t="shared" si="17"/>
        <v>0</v>
      </c>
      <c r="AQ50" s="127">
        <v>0</v>
      </c>
      <c r="AR50" s="95">
        <f t="shared" si="18"/>
        <v>0</v>
      </c>
      <c r="AS50" s="130">
        <v>3</v>
      </c>
      <c r="AT50" s="91">
        <f t="shared" si="19"/>
        <v>0.03571428571428571</v>
      </c>
      <c r="AU50" s="130">
        <v>0</v>
      </c>
      <c r="AV50" s="91">
        <f t="shared" si="20"/>
        <v>0</v>
      </c>
      <c r="AW50" s="130">
        <v>0</v>
      </c>
      <c r="AX50" s="91">
        <f t="shared" si="21"/>
        <v>0</v>
      </c>
      <c r="AZ50" s="31" t="b">
        <f t="shared" si="22"/>
        <v>1</v>
      </c>
      <c r="BA50" s="31" t="b">
        <f t="shared" si="23"/>
        <v>1</v>
      </c>
      <c r="BB50" s="42"/>
      <c r="BC50" s="34">
        <f t="shared" si="24"/>
        <v>88</v>
      </c>
      <c r="BD50" s="34">
        <f t="shared" si="25"/>
        <v>84</v>
      </c>
      <c r="BE50" s="34">
        <f t="shared" si="26"/>
        <v>15</v>
      </c>
      <c r="BF50" s="34">
        <f t="shared" si="27"/>
        <v>59</v>
      </c>
    </row>
    <row r="51" spans="1:58" s="18" customFormat="1" ht="49.5" customHeight="1">
      <c r="A51" s="16">
        <v>44</v>
      </c>
      <c r="B51" s="17" t="s">
        <v>43</v>
      </c>
      <c r="C51" s="14">
        <f t="shared" si="0"/>
        <v>0</v>
      </c>
      <c r="D51" s="68">
        <v>3</v>
      </c>
      <c r="E51" s="64">
        <v>3</v>
      </c>
      <c r="F51" s="64">
        <f t="shared" si="1"/>
        <v>1683</v>
      </c>
      <c r="G51" s="64">
        <v>1683</v>
      </c>
      <c r="H51" s="117">
        <v>696</v>
      </c>
      <c r="I51" s="117">
        <v>699</v>
      </c>
      <c r="J51" s="69">
        <f t="shared" si="2"/>
        <v>1395</v>
      </c>
      <c r="K51" s="100">
        <f t="shared" si="3"/>
        <v>0.8288770053475936</v>
      </c>
      <c r="L51" s="120">
        <v>1352</v>
      </c>
      <c r="M51" s="100">
        <f t="shared" si="4"/>
        <v>0.9691756272401434</v>
      </c>
      <c r="N51" s="120">
        <v>13</v>
      </c>
      <c r="O51" s="100">
        <f t="shared" si="5"/>
        <v>0.00931899641577061</v>
      </c>
      <c r="P51" s="120">
        <v>30</v>
      </c>
      <c r="Q51" s="100">
        <f t="shared" si="6"/>
        <v>0.021505376344086023</v>
      </c>
      <c r="R51" s="123">
        <v>0</v>
      </c>
      <c r="S51" s="128">
        <v>31</v>
      </c>
      <c r="T51" s="90">
        <f t="shared" si="28"/>
        <v>0.022928994082840236</v>
      </c>
      <c r="U51" s="117">
        <v>433</v>
      </c>
      <c r="V51" s="92">
        <f t="shared" si="7"/>
        <v>0.3202662721893491</v>
      </c>
      <c r="W51" s="129">
        <v>32</v>
      </c>
      <c r="X51" s="92">
        <f t="shared" si="8"/>
        <v>0.023668639053254437</v>
      </c>
      <c r="Y51" s="129">
        <v>482</v>
      </c>
      <c r="Z51" s="94">
        <f t="shared" si="9"/>
        <v>0.35650887573964496</v>
      </c>
      <c r="AA51" s="117">
        <v>280</v>
      </c>
      <c r="AB51" s="92">
        <f t="shared" si="10"/>
        <v>0.20710059171597633</v>
      </c>
      <c r="AC51" s="129">
        <v>3</v>
      </c>
      <c r="AD51" s="92">
        <f t="shared" si="11"/>
        <v>0.0022189349112426036</v>
      </c>
      <c r="AE51" s="128">
        <v>1</v>
      </c>
      <c r="AF51" s="96">
        <f t="shared" si="12"/>
        <v>0.0007396449704142012</v>
      </c>
      <c r="AG51" s="129">
        <v>7</v>
      </c>
      <c r="AH51" s="92">
        <f t="shared" si="13"/>
        <v>0.005177514792899409</v>
      </c>
      <c r="AI51" s="136">
        <v>23</v>
      </c>
      <c r="AJ51" s="92">
        <f t="shared" si="14"/>
        <v>0.017011834319526627</v>
      </c>
      <c r="AK51" s="129">
        <v>2</v>
      </c>
      <c r="AL51" s="98">
        <f t="shared" si="15"/>
        <v>0.0014792899408284023</v>
      </c>
      <c r="AM51" s="129">
        <v>3</v>
      </c>
      <c r="AN51" s="92">
        <f t="shared" si="16"/>
        <v>0.0022189349112426036</v>
      </c>
      <c r="AO51" s="129">
        <v>4</v>
      </c>
      <c r="AP51" s="98">
        <f t="shared" si="17"/>
        <v>0.0029585798816568047</v>
      </c>
      <c r="AQ51" s="128">
        <v>2</v>
      </c>
      <c r="AR51" s="96">
        <f t="shared" si="18"/>
        <v>0.0014792899408284023</v>
      </c>
      <c r="AS51" s="129">
        <v>34</v>
      </c>
      <c r="AT51" s="92">
        <f t="shared" si="19"/>
        <v>0.02514792899408284</v>
      </c>
      <c r="AU51" s="129">
        <v>6</v>
      </c>
      <c r="AV51" s="92">
        <f t="shared" si="20"/>
        <v>0.004437869822485207</v>
      </c>
      <c r="AW51" s="129">
        <v>9</v>
      </c>
      <c r="AX51" s="92">
        <f t="shared" si="21"/>
        <v>0.006656804733727811</v>
      </c>
      <c r="AZ51" s="31" t="b">
        <f t="shared" si="22"/>
        <v>1</v>
      </c>
      <c r="BA51" s="31" t="b">
        <f t="shared" si="23"/>
        <v>1</v>
      </c>
      <c r="BB51" s="41"/>
      <c r="BC51" s="34">
        <f t="shared" si="24"/>
        <v>1395</v>
      </c>
      <c r="BD51" s="34">
        <f t="shared" si="25"/>
        <v>1352</v>
      </c>
      <c r="BE51" s="34">
        <f t="shared" si="26"/>
        <v>464</v>
      </c>
      <c r="BF51" s="34">
        <f t="shared" si="27"/>
        <v>762</v>
      </c>
    </row>
    <row r="52" spans="1:58" s="19" customFormat="1" ht="49.5" customHeight="1">
      <c r="A52" s="13">
        <v>45</v>
      </c>
      <c r="B52" s="14" t="s">
        <v>44</v>
      </c>
      <c r="C52" s="14">
        <f t="shared" si="0"/>
        <v>0</v>
      </c>
      <c r="D52" s="66">
        <v>1</v>
      </c>
      <c r="E52" s="65">
        <v>1</v>
      </c>
      <c r="F52" s="65">
        <f t="shared" si="1"/>
        <v>345</v>
      </c>
      <c r="G52" s="65">
        <v>345</v>
      </c>
      <c r="H52" s="116">
        <v>143</v>
      </c>
      <c r="I52" s="116">
        <v>130</v>
      </c>
      <c r="J52" s="67">
        <f t="shared" si="2"/>
        <v>273</v>
      </c>
      <c r="K52" s="99">
        <f t="shared" si="3"/>
        <v>0.7913043478260869</v>
      </c>
      <c r="L52" s="119">
        <v>268</v>
      </c>
      <c r="M52" s="99">
        <f t="shared" si="4"/>
        <v>0.9816849816849816</v>
      </c>
      <c r="N52" s="119">
        <v>2</v>
      </c>
      <c r="O52" s="99">
        <f t="shared" si="5"/>
        <v>0.007326007326007326</v>
      </c>
      <c r="P52" s="119">
        <v>3</v>
      </c>
      <c r="Q52" s="99">
        <f t="shared" si="6"/>
        <v>0.01098901098901099</v>
      </c>
      <c r="R52" s="122">
        <v>0</v>
      </c>
      <c r="S52" s="127">
        <v>4</v>
      </c>
      <c r="T52" s="89">
        <f t="shared" si="28"/>
        <v>0.014925373134328358</v>
      </c>
      <c r="U52" s="116">
        <v>73</v>
      </c>
      <c r="V52" s="91">
        <f t="shared" si="7"/>
        <v>0.27238805970149255</v>
      </c>
      <c r="W52" s="130">
        <v>12</v>
      </c>
      <c r="X52" s="91">
        <f t="shared" si="8"/>
        <v>0.04477611940298507</v>
      </c>
      <c r="Y52" s="130">
        <v>103</v>
      </c>
      <c r="Z52" s="93">
        <f t="shared" si="9"/>
        <v>0.3843283582089552</v>
      </c>
      <c r="AA52" s="116">
        <v>52</v>
      </c>
      <c r="AB52" s="91">
        <f t="shared" si="10"/>
        <v>0.19402985074626866</v>
      </c>
      <c r="AC52" s="130">
        <v>1</v>
      </c>
      <c r="AD52" s="91">
        <f t="shared" si="11"/>
        <v>0.0037313432835820895</v>
      </c>
      <c r="AE52" s="127">
        <v>0</v>
      </c>
      <c r="AF52" s="95">
        <f t="shared" si="12"/>
        <v>0</v>
      </c>
      <c r="AG52" s="130">
        <v>0</v>
      </c>
      <c r="AH52" s="91">
        <f t="shared" si="13"/>
        <v>0</v>
      </c>
      <c r="AI52" s="135">
        <v>10</v>
      </c>
      <c r="AJ52" s="91">
        <f t="shared" si="14"/>
        <v>0.03731343283582089</v>
      </c>
      <c r="AK52" s="130">
        <v>1</v>
      </c>
      <c r="AL52" s="97">
        <f t="shared" si="15"/>
        <v>0.0037313432835820895</v>
      </c>
      <c r="AM52" s="130">
        <v>1</v>
      </c>
      <c r="AN52" s="91">
        <f t="shared" si="16"/>
        <v>0.0037313432835820895</v>
      </c>
      <c r="AO52" s="130">
        <v>1</v>
      </c>
      <c r="AP52" s="97">
        <f t="shared" si="17"/>
        <v>0.0037313432835820895</v>
      </c>
      <c r="AQ52" s="127">
        <v>0</v>
      </c>
      <c r="AR52" s="95">
        <f t="shared" si="18"/>
        <v>0</v>
      </c>
      <c r="AS52" s="130">
        <v>10</v>
      </c>
      <c r="AT52" s="91">
        <f t="shared" si="19"/>
        <v>0.03731343283582089</v>
      </c>
      <c r="AU52" s="130">
        <v>0</v>
      </c>
      <c r="AV52" s="91">
        <f t="shared" si="20"/>
        <v>0</v>
      </c>
      <c r="AW52" s="130">
        <v>0</v>
      </c>
      <c r="AX52" s="91">
        <f t="shared" si="21"/>
        <v>0</v>
      </c>
      <c r="AZ52" s="31" t="b">
        <f t="shared" si="22"/>
        <v>1</v>
      </c>
      <c r="BA52" s="31" t="b">
        <f t="shared" si="23"/>
        <v>1</v>
      </c>
      <c r="BB52" s="42"/>
      <c r="BC52" s="34">
        <f t="shared" si="24"/>
        <v>273</v>
      </c>
      <c r="BD52" s="34">
        <f t="shared" si="25"/>
        <v>268</v>
      </c>
      <c r="BE52" s="34">
        <f t="shared" si="26"/>
        <v>77</v>
      </c>
      <c r="BF52" s="34">
        <f t="shared" si="27"/>
        <v>155</v>
      </c>
    </row>
    <row r="53" spans="1:58" s="18" customFormat="1" ht="49.5" customHeight="1">
      <c r="A53" s="16">
        <v>46</v>
      </c>
      <c r="B53" s="17" t="s">
        <v>45</v>
      </c>
      <c r="C53" s="14">
        <f t="shared" si="0"/>
        <v>0</v>
      </c>
      <c r="D53" s="68">
        <v>2</v>
      </c>
      <c r="E53" s="64">
        <v>2</v>
      </c>
      <c r="F53" s="64">
        <f t="shared" si="1"/>
        <v>1053</v>
      </c>
      <c r="G53" s="64">
        <v>1053</v>
      </c>
      <c r="H53" s="117">
        <v>436</v>
      </c>
      <c r="I53" s="117">
        <v>398</v>
      </c>
      <c r="J53" s="69">
        <f t="shared" si="2"/>
        <v>834</v>
      </c>
      <c r="K53" s="100">
        <f t="shared" si="3"/>
        <v>0.792022792022792</v>
      </c>
      <c r="L53" s="120">
        <v>808</v>
      </c>
      <c r="M53" s="100">
        <f t="shared" si="4"/>
        <v>0.9688249400479616</v>
      </c>
      <c r="N53" s="120">
        <v>10</v>
      </c>
      <c r="O53" s="100">
        <f t="shared" si="5"/>
        <v>0.011990407673860911</v>
      </c>
      <c r="P53" s="120">
        <v>16</v>
      </c>
      <c r="Q53" s="100">
        <f t="shared" si="6"/>
        <v>0.019184652278177457</v>
      </c>
      <c r="R53" s="123">
        <v>0</v>
      </c>
      <c r="S53" s="128">
        <v>22</v>
      </c>
      <c r="T53" s="90">
        <f t="shared" si="28"/>
        <v>0.027227722772277228</v>
      </c>
      <c r="U53" s="117">
        <v>153</v>
      </c>
      <c r="V53" s="92">
        <f t="shared" si="7"/>
        <v>0.18935643564356436</v>
      </c>
      <c r="W53" s="129">
        <v>29</v>
      </c>
      <c r="X53" s="92">
        <f t="shared" si="8"/>
        <v>0.03589108910891089</v>
      </c>
      <c r="Y53" s="129">
        <v>284</v>
      </c>
      <c r="Z53" s="94">
        <f t="shared" si="9"/>
        <v>0.35148514851485146</v>
      </c>
      <c r="AA53" s="117">
        <v>285</v>
      </c>
      <c r="AB53" s="92">
        <f t="shared" si="10"/>
        <v>0.3527227722772277</v>
      </c>
      <c r="AC53" s="129">
        <v>1</v>
      </c>
      <c r="AD53" s="92">
        <f t="shared" si="11"/>
        <v>0.0012376237623762376</v>
      </c>
      <c r="AE53" s="128">
        <v>0</v>
      </c>
      <c r="AF53" s="96">
        <f t="shared" si="12"/>
        <v>0</v>
      </c>
      <c r="AG53" s="129">
        <v>8</v>
      </c>
      <c r="AH53" s="92">
        <f t="shared" si="13"/>
        <v>0.009900990099009901</v>
      </c>
      <c r="AI53" s="136">
        <v>4</v>
      </c>
      <c r="AJ53" s="92">
        <f t="shared" si="14"/>
        <v>0.0049504950495049506</v>
      </c>
      <c r="AK53" s="129">
        <v>0</v>
      </c>
      <c r="AL53" s="98">
        <f t="shared" si="15"/>
        <v>0</v>
      </c>
      <c r="AM53" s="129">
        <v>0</v>
      </c>
      <c r="AN53" s="92">
        <f t="shared" si="16"/>
        <v>0</v>
      </c>
      <c r="AO53" s="129">
        <v>3</v>
      </c>
      <c r="AP53" s="98">
        <f t="shared" si="17"/>
        <v>0.0037128712871287127</v>
      </c>
      <c r="AQ53" s="128">
        <v>1</v>
      </c>
      <c r="AR53" s="96">
        <f t="shared" si="18"/>
        <v>0.0012376237623762376</v>
      </c>
      <c r="AS53" s="129">
        <v>12</v>
      </c>
      <c r="AT53" s="92">
        <f t="shared" si="19"/>
        <v>0.01485148514851485</v>
      </c>
      <c r="AU53" s="129">
        <v>4</v>
      </c>
      <c r="AV53" s="92">
        <f t="shared" si="20"/>
        <v>0.0049504950495049506</v>
      </c>
      <c r="AW53" s="129">
        <v>2</v>
      </c>
      <c r="AX53" s="92">
        <f t="shared" si="21"/>
        <v>0.0024752475247524753</v>
      </c>
      <c r="AZ53" s="31" t="b">
        <f t="shared" si="22"/>
        <v>1</v>
      </c>
      <c r="BA53" s="31" t="b">
        <f t="shared" si="23"/>
        <v>1</v>
      </c>
      <c r="BB53" s="41"/>
      <c r="BC53" s="34">
        <f t="shared" si="24"/>
        <v>834</v>
      </c>
      <c r="BD53" s="34">
        <f t="shared" si="25"/>
        <v>808</v>
      </c>
      <c r="BE53" s="34">
        <f t="shared" si="26"/>
        <v>175</v>
      </c>
      <c r="BF53" s="34">
        <f t="shared" si="27"/>
        <v>569</v>
      </c>
    </row>
    <row r="54" spans="1:58" s="19" customFormat="1" ht="49.5" customHeight="1">
      <c r="A54" s="13">
        <v>47</v>
      </c>
      <c r="B54" s="14" t="s">
        <v>46</v>
      </c>
      <c r="C54" s="14">
        <f t="shared" si="0"/>
        <v>0</v>
      </c>
      <c r="D54" s="66">
        <v>1</v>
      </c>
      <c r="E54" s="65">
        <v>1</v>
      </c>
      <c r="F54" s="65">
        <f t="shared" si="1"/>
        <v>365</v>
      </c>
      <c r="G54" s="65">
        <v>365</v>
      </c>
      <c r="H54" s="116">
        <v>156</v>
      </c>
      <c r="I54" s="116">
        <v>127</v>
      </c>
      <c r="J54" s="67">
        <f t="shared" si="2"/>
        <v>283</v>
      </c>
      <c r="K54" s="99">
        <f t="shared" si="3"/>
        <v>0.7753424657534247</v>
      </c>
      <c r="L54" s="119">
        <v>275</v>
      </c>
      <c r="M54" s="99">
        <f t="shared" si="4"/>
        <v>0.9717314487632509</v>
      </c>
      <c r="N54" s="119">
        <v>3</v>
      </c>
      <c r="O54" s="99">
        <f t="shared" si="5"/>
        <v>0.01060070671378092</v>
      </c>
      <c r="P54" s="119">
        <v>5</v>
      </c>
      <c r="Q54" s="99">
        <f t="shared" si="6"/>
        <v>0.0176678445229682</v>
      </c>
      <c r="R54" s="122">
        <v>0</v>
      </c>
      <c r="S54" s="127">
        <v>10</v>
      </c>
      <c r="T54" s="89">
        <f t="shared" si="28"/>
        <v>0.03636363636363636</v>
      </c>
      <c r="U54" s="116">
        <v>120</v>
      </c>
      <c r="V54" s="91">
        <f t="shared" si="7"/>
        <v>0.43636363636363634</v>
      </c>
      <c r="W54" s="130">
        <v>8</v>
      </c>
      <c r="X54" s="91">
        <f t="shared" si="8"/>
        <v>0.02909090909090909</v>
      </c>
      <c r="Y54" s="130">
        <v>65</v>
      </c>
      <c r="Z54" s="93">
        <f t="shared" si="9"/>
        <v>0.23636363636363636</v>
      </c>
      <c r="AA54" s="116">
        <v>51</v>
      </c>
      <c r="AB54" s="91">
        <f t="shared" si="10"/>
        <v>0.18545454545454546</v>
      </c>
      <c r="AC54" s="130">
        <v>0</v>
      </c>
      <c r="AD54" s="91">
        <f t="shared" si="11"/>
        <v>0</v>
      </c>
      <c r="AE54" s="127">
        <v>0</v>
      </c>
      <c r="AF54" s="95">
        <f t="shared" si="12"/>
        <v>0</v>
      </c>
      <c r="AG54" s="130">
        <v>9</v>
      </c>
      <c r="AH54" s="91">
        <f t="shared" si="13"/>
        <v>0.03272727272727273</v>
      </c>
      <c r="AI54" s="135">
        <v>1</v>
      </c>
      <c r="AJ54" s="91">
        <f t="shared" si="14"/>
        <v>0.0036363636363636364</v>
      </c>
      <c r="AK54" s="130">
        <v>0</v>
      </c>
      <c r="AL54" s="97">
        <f t="shared" si="15"/>
        <v>0</v>
      </c>
      <c r="AM54" s="130">
        <v>0</v>
      </c>
      <c r="AN54" s="91">
        <f t="shared" si="16"/>
        <v>0</v>
      </c>
      <c r="AO54" s="130">
        <v>0</v>
      </c>
      <c r="AP54" s="97">
        <f t="shared" si="17"/>
        <v>0</v>
      </c>
      <c r="AQ54" s="127">
        <v>1</v>
      </c>
      <c r="AR54" s="95">
        <f t="shared" si="18"/>
        <v>0.0036363636363636364</v>
      </c>
      <c r="AS54" s="130">
        <v>9</v>
      </c>
      <c r="AT54" s="91">
        <f t="shared" si="19"/>
        <v>0.03272727272727273</v>
      </c>
      <c r="AU54" s="130">
        <v>1</v>
      </c>
      <c r="AV54" s="91">
        <f t="shared" si="20"/>
        <v>0.0036363636363636364</v>
      </c>
      <c r="AW54" s="130">
        <v>0</v>
      </c>
      <c r="AX54" s="91">
        <f t="shared" si="21"/>
        <v>0</v>
      </c>
      <c r="AZ54" s="31" t="b">
        <f t="shared" si="22"/>
        <v>1</v>
      </c>
      <c r="BA54" s="31" t="b">
        <f t="shared" si="23"/>
        <v>1</v>
      </c>
      <c r="BB54" s="42"/>
      <c r="BC54" s="34">
        <f t="shared" si="24"/>
        <v>283</v>
      </c>
      <c r="BD54" s="34">
        <f t="shared" si="25"/>
        <v>275</v>
      </c>
      <c r="BE54" s="34">
        <f t="shared" si="26"/>
        <v>130</v>
      </c>
      <c r="BF54" s="34">
        <f t="shared" si="27"/>
        <v>116</v>
      </c>
    </row>
    <row r="55" spans="1:58" s="18" customFormat="1" ht="49.5" customHeight="1">
      <c r="A55" s="16">
        <v>48</v>
      </c>
      <c r="B55" s="17" t="s">
        <v>47</v>
      </c>
      <c r="C55" s="14">
        <f t="shared" si="0"/>
        <v>0</v>
      </c>
      <c r="D55" s="68">
        <v>2</v>
      </c>
      <c r="E55" s="64">
        <v>2</v>
      </c>
      <c r="F55" s="64">
        <f t="shared" si="1"/>
        <v>733</v>
      </c>
      <c r="G55" s="64">
        <v>733</v>
      </c>
      <c r="H55" s="117">
        <v>281</v>
      </c>
      <c r="I55" s="117">
        <v>278</v>
      </c>
      <c r="J55" s="69">
        <f t="shared" si="2"/>
        <v>559</v>
      </c>
      <c r="K55" s="100">
        <f t="shared" si="3"/>
        <v>0.762619372442019</v>
      </c>
      <c r="L55" s="120">
        <v>548</v>
      </c>
      <c r="M55" s="100">
        <f t="shared" si="4"/>
        <v>0.9803220035778175</v>
      </c>
      <c r="N55" s="120">
        <v>1</v>
      </c>
      <c r="O55" s="100">
        <f t="shared" si="5"/>
        <v>0.0017889087656529517</v>
      </c>
      <c r="P55" s="120">
        <v>10</v>
      </c>
      <c r="Q55" s="100">
        <f t="shared" si="6"/>
        <v>0.017889087656529516</v>
      </c>
      <c r="R55" s="123">
        <v>0</v>
      </c>
      <c r="S55" s="128">
        <v>16</v>
      </c>
      <c r="T55" s="90">
        <f t="shared" si="28"/>
        <v>0.029197080291970802</v>
      </c>
      <c r="U55" s="117">
        <v>152</v>
      </c>
      <c r="V55" s="92">
        <f t="shared" si="7"/>
        <v>0.2773722627737226</v>
      </c>
      <c r="W55" s="129">
        <v>17</v>
      </c>
      <c r="X55" s="92">
        <f t="shared" si="8"/>
        <v>0.03102189781021898</v>
      </c>
      <c r="Y55" s="129">
        <v>202</v>
      </c>
      <c r="Z55" s="94">
        <f t="shared" si="9"/>
        <v>0.3686131386861314</v>
      </c>
      <c r="AA55" s="117">
        <v>106</v>
      </c>
      <c r="AB55" s="92">
        <f t="shared" si="10"/>
        <v>0.19343065693430658</v>
      </c>
      <c r="AC55" s="129">
        <v>6</v>
      </c>
      <c r="AD55" s="92">
        <f t="shared" si="11"/>
        <v>0.010948905109489052</v>
      </c>
      <c r="AE55" s="128">
        <v>1</v>
      </c>
      <c r="AF55" s="96">
        <f t="shared" si="12"/>
        <v>0.0018248175182481751</v>
      </c>
      <c r="AG55" s="129">
        <v>2</v>
      </c>
      <c r="AH55" s="92">
        <f t="shared" si="13"/>
        <v>0.0036496350364963502</v>
      </c>
      <c r="AI55" s="136">
        <v>11</v>
      </c>
      <c r="AJ55" s="92">
        <f t="shared" si="14"/>
        <v>0.020072992700729927</v>
      </c>
      <c r="AK55" s="129">
        <v>1</v>
      </c>
      <c r="AL55" s="98">
        <f t="shared" si="15"/>
        <v>0.0018248175182481751</v>
      </c>
      <c r="AM55" s="129">
        <v>1</v>
      </c>
      <c r="AN55" s="92">
        <f t="shared" si="16"/>
        <v>0.0018248175182481751</v>
      </c>
      <c r="AO55" s="129">
        <v>2</v>
      </c>
      <c r="AP55" s="98">
        <f t="shared" si="17"/>
        <v>0.0036496350364963502</v>
      </c>
      <c r="AQ55" s="128">
        <v>2</v>
      </c>
      <c r="AR55" s="96">
        <f t="shared" si="18"/>
        <v>0.0036496350364963502</v>
      </c>
      <c r="AS55" s="129">
        <v>23</v>
      </c>
      <c r="AT55" s="92">
        <f t="shared" si="19"/>
        <v>0.041970802919708027</v>
      </c>
      <c r="AU55" s="129">
        <v>3</v>
      </c>
      <c r="AV55" s="92">
        <f t="shared" si="20"/>
        <v>0.005474452554744526</v>
      </c>
      <c r="AW55" s="129">
        <v>3</v>
      </c>
      <c r="AX55" s="92">
        <f t="shared" si="21"/>
        <v>0.005474452554744526</v>
      </c>
      <c r="AZ55" s="31" t="b">
        <f t="shared" si="22"/>
        <v>1</v>
      </c>
      <c r="BA55" s="31" t="b">
        <f t="shared" si="23"/>
        <v>1</v>
      </c>
      <c r="BB55" s="41"/>
      <c r="BC55" s="34">
        <f t="shared" si="24"/>
        <v>559</v>
      </c>
      <c r="BD55" s="34">
        <f t="shared" si="25"/>
        <v>548</v>
      </c>
      <c r="BE55" s="34">
        <f t="shared" si="26"/>
        <v>168</v>
      </c>
      <c r="BF55" s="34">
        <f t="shared" si="27"/>
        <v>308</v>
      </c>
    </row>
    <row r="56" spans="1:58" s="19" customFormat="1" ht="49.5" customHeight="1">
      <c r="A56" s="13">
        <v>49</v>
      </c>
      <c r="B56" s="14" t="s">
        <v>48</v>
      </c>
      <c r="C56" s="14">
        <f t="shared" si="0"/>
        <v>0</v>
      </c>
      <c r="D56" s="66">
        <v>2</v>
      </c>
      <c r="E56" s="65">
        <v>2</v>
      </c>
      <c r="F56" s="65">
        <f t="shared" si="1"/>
        <v>912</v>
      </c>
      <c r="G56" s="79">
        <v>912</v>
      </c>
      <c r="H56" s="116">
        <v>343</v>
      </c>
      <c r="I56" s="116">
        <v>386</v>
      </c>
      <c r="J56" s="67">
        <f t="shared" si="2"/>
        <v>729</v>
      </c>
      <c r="K56" s="99">
        <f t="shared" si="3"/>
        <v>0.7993421052631579</v>
      </c>
      <c r="L56" s="119">
        <v>710</v>
      </c>
      <c r="M56" s="99">
        <f t="shared" si="4"/>
        <v>0.9739368998628258</v>
      </c>
      <c r="N56" s="119">
        <v>5</v>
      </c>
      <c r="O56" s="99">
        <f t="shared" si="5"/>
        <v>0.006858710562414266</v>
      </c>
      <c r="P56" s="119">
        <v>14</v>
      </c>
      <c r="Q56" s="99">
        <f t="shared" si="6"/>
        <v>0.019204389574759947</v>
      </c>
      <c r="R56" s="122">
        <v>0</v>
      </c>
      <c r="S56" s="127">
        <v>23</v>
      </c>
      <c r="T56" s="89">
        <f t="shared" si="28"/>
        <v>0.0323943661971831</v>
      </c>
      <c r="U56" s="116">
        <v>216</v>
      </c>
      <c r="V56" s="91">
        <f t="shared" si="7"/>
        <v>0.30422535211267604</v>
      </c>
      <c r="W56" s="130">
        <v>26</v>
      </c>
      <c r="X56" s="91">
        <f t="shared" si="8"/>
        <v>0.036619718309859155</v>
      </c>
      <c r="Y56" s="130">
        <v>263</v>
      </c>
      <c r="Z56" s="93">
        <f t="shared" si="9"/>
        <v>0.3704225352112676</v>
      </c>
      <c r="AA56" s="116">
        <v>109</v>
      </c>
      <c r="AB56" s="91">
        <f t="shared" si="10"/>
        <v>0.15352112676056337</v>
      </c>
      <c r="AC56" s="130">
        <v>1</v>
      </c>
      <c r="AD56" s="91">
        <f t="shared" si="11"/>
        <v>0.0014084507042253522</v>
      </c>
      <c r="AE56" s="127">
        <v>3</v>
      </c>
      <c r="AF56" s="95">
        <f t="shared" si="12"/>
        <v>0.004225352112676056</v>
      </c>
      <c r="AG56" s="130">
        <v>4</v>
      </c>
      <c r="AH56" s="91">
        <f t="shared" si="13"/>
        <v>0.005633802816901409</v>
      </c>
      <c r="AI56" s="135">
        <v>16</v>
      </c>
      <c r="AJ56" s="91">
        <f t="shared" si="14"/>
        <v>0.022535211267605635</v>
      </c>
      <c r="AK56" s="130">
        <v>1</v>
      </c>
      <c r="AL56" s="97">
        <f t="shared" si="15"/>
        <v>0.0014084507042253522</v>
      </c>
      <c r="AM56" s="130">
        <v>5</v>
      </c>
      <c r="AN56" s="91">
        <f t="shared" si="16"/>
        <v>0.007042253521126761</v>
      </c>
      <c r="AO56" s="130">
        <v>9</v>
      </c>
      <c r="AP56" s="97">
        <f t="shared" si="17"/>
        <v>0.01267605633802817</v>
      </c>
      <c r="AQ56" s="127">
        <v>1</v>
      </c>
      <c r="AR56" s="95">
        <f t="shared" si="18"/>
        <v>0.0014084507042253522</v>
      </c>
      <c r="AS56" s="130">
        <v>26</v>
      </c>
      <c r="AT56" s="91">
        <f t="shared" si="19"/>
        <v>0.036619718309859155</v>
      </c>
      <c r="AU56" s="130">
        <v>7</v>
      </c>
      <c r="AV56" s="91">
        <f t="shared" si="20"/>
        <v>0.009859154929577466</v>
      </c>
      <c r="AW56" s="130">
        <v>0</v>
      </c>
      <c r="AX56" s="91">
        <f t="shared" si="21"/>
        <v>0</v>
      </c>
      <c r="AZ56" s="31" t="b">
        <f t="shared" si="22"/>
        <v>1</v>
      </c>
      <c r="BA56" s="31" t="b">
        <f t="shared" si="23"/>
        <v>1</v>
      </c>
      <c r="BB56" s="42"/>
      <c r="BC56" s="34">
        <f t="shared" si="24"/>
        <v>729</v>
      </c>
      <c r="BD56" s="34">
        <f t="shared" si="25"/>
        <v>710</v>
      </c>
      <c r="BE56" s="34">
        <f t="shared" si="26"/>
        <v>239</v>
      </c>
      <c r="BF56" s="34">
        <f t="shared" si="27"/>
        <v>372</v>
      </c>
    </row>
    <row r="57" spans="1:58" s="18" customFormat="1" ht="49.5" customHeight="1">
      <c r="A57" s="16">
        <v>50</v>
      </c>
      <c r="B57" s="17" t="s">
        <v>49</v>
      </c>
      <c r="C57" s="14">
        <f t="shared" si="0"/>
        <v>0</v>
      </c>
      <c r="D57" s="68">
        <v>17</v>
      </c>
      <c r="E57" s="64">
        <v>17</v>
      </c>
      <c r="F57" s="64">
        <f t="shared" si="1"/>
        <v>12903</v>
      </c>
      <c r="G57" s="64">
        <v>12903</v>
      </c>
      <c r="H57" s="142">
        <v>5028</v>
      </c>
      <c r="I57" s="142">
        <v>5150</v>
      </c>
      <c r="J57" s="143">
        <f t="shared" si="2"/>
        <v>10178</v>
      </c>
      <c r="K57" s="100">
        <f t="shared" si="3"/>
        <v>0.7888088041540727</v>
      </c>
      <c r="L57" s="120">
        <v>9861</v>
      </c>
      <c r="M57" s="100">
        <f t="shared" si="4"/>
        <v>0.968854391825506</v>
      </c>
      <c r="N57" s="120">
        <v>86</v>
      </c>
      <c r="O57" s="100">
        <f t="shared" si="5"/>
        <v>0.00844959717036746</v>
      </c>
      <c r="P57" s="120">
        <v>231</v>
      </c>
      <c r="Q57" s="100">
        <f t="shared" si="6"/>
        <v>0.02269601100412655</v>
      </c>
      <c r="R57" s="123">
        <v>0</v>
      </c>
      <c r="S57" s="128">
        <v>258</v>
      </c>
      <c r="T57" s="90">
        <f t="shared" si="28"/>
        <v>0.026163675083662914</v>
      </c>
      <c r="U57" s="117">
        <v>3281</v>
      </c>
      <c r="V57" s="92">
        <f t="shared" si="7"/>
        <v>0.33272487577324816</v>
      </c>
      <c r="W57" s="129">
        <v>405</v>
      </c>
      <c r="X57" s="92">
        <f t="shared" si="8"/>
        <v>0.04107088530574993</v>
      </c>
      <c r="Y57" s="129">
        <v>3476</v>
      </c>
      <c r="Z57" s="94">
        <f t="shared" si="9"/>
        <v>0.3524997464760166</v>
      </c>
      <c r="AA57" s="117">
        <v>1414</v>
      </c>
      <c r="AB57" s="92">
        <f t="shared" si="10"/>
        <v>0.14339316499340837</v>
      </c>
      <c r="AC57" s="129">
        <v>22</v>
      </c>
      <c r="AD57" s="92">
        <f t="shared" si="11"/>
        <v>0.002231011053645675</v>
      </c>
      <c r="AE57" s="128">
        <v>18</v>
      </c>
      <c r="AF57" s="96">
        <f t="shared" si="12"/>
        <v>0.0018253726802555522</v>
      </c>
      <c r="AG57" s="129">
        <v>38</v>
      </c>
      <c r="AH57" s="92">
        <f t="shared" si="13"/>
        <v>0.0038535645472061657</v>
      </c>
      <c r="AI57" s="136">
        <v>223</v>
      </c>
      <c r="AJ57" s="92">
        <f t="shared" si="14"/>
        <v>0.02261433931649934</v>
      </c>
      <c r="AK57" s="129">
        <v>12</v>
      </c>
      <c r="AL57" s="98">
        <f t="shared" si="15"/>
        <v>0.001216915120170368</v>
      </c>
      <c r="AM57" s="129">
        <v>21</v>
      </c>
      <c r="AN57" s="92">
        <f t="shared" si="16"/>
        <v>0.0021296014602981443</v>
      </c>
      <c r="AO57" s="129">
        <v>44</v>
      </c>
      <c r="AP57" s="98">
        <f t="shared" si="17"/>
        <v>0.00446202210729135</v>
      </c>
      <c r="AQ57" s="128">
        <v>60</v>
      </c>
      <c r="AR57" s="96">
        <f t="shared" si="18"/>
        <v>0.0060845756008518406</v>
      </c>
      <c r="AS57" s="129">
        <v>473</v>
      </c>
      <c r="AT57" s="92">
        <f t="shared" si="19"/>
        <v>0.04796673765338201</v>
      </c>
      <c r="AU57" s="129">
        <v>85</v>
      </c>
      <c r="AV57" s="92">
        <f t="shared" si="20"/>
        <v>0.008619815434540108</v>
      </c>
      <c r="AW57" s="129">
        <v>31</v>
      </c>
      <c r="AX57" s="92">
        <f t="shared" si="21"/>
        <v>0.003143697393773451</v>
      </c>
      <c r="AZ57" s="31" t="b">
        <f t="shared" si="22"/>
        <v>1</v>
      </c>
      <c r="BA57" s="31" t="b">
        <f t="shared" si="23"/>
        <v>1</v>
      </c>
      <c r="BB57" s="41"/>
      <c r="BC57" s="34">
        <f t="shared" si="24"/>
        <v>10178</v>
      </c>
      <c r="BD57" s="34">
        <f t="shared" si="25"/>
        <v>9861</v>
      </c>
      <c r="BE57" s="34">
        <f t="shared" si="26"/>
        <v>3539</v>
      </c>
      <c r="BF57" s="34">
        <f t="shared" si="27"/>
        <v>4890</v>
      </c>
    </row>
    <row r="58" spans="1:58" s="19" customFormat="1" ht="49.5" customHeight="1">
      <c r="A58" s="13">
        <v>51</v>
      </c>
      <c r="B58" s="14" t="s">
        <v>50</v>
      </c>
      <c r="C58" s="14">
        <f t="shared" si="0"/>
        <v>0</v>
      </c>
      <c r="D58" s="66">
        <v>4</v>
      </c>
      <c r="E58" s="65">
        <v>4</v>
      </c>
      <c r="F58" s="65">
        <f t="shared" si="1"/>
        <v>2662</v>
      </c>
      <c r="G58" s="65">
        <v>2662</v>
      </c>
      <c r="H58" s="140">
        <v>1012</v>
      </c>
      <c r="I58" s="140">
        <v>1083</v>
      </c>
      <c r="J58" s="141">
        <f t="shared" si="2"/>
        <v>2095</v>
      </c>
      <c r="K58" s="99">
        <f t="shared" si="3"/>
        <v>0.7870022539444027</v>
      </c>
      <c r="L58" s="119">
        <v>2002</v>
      </c>
      <c r="M58" s="99">
        <f t="shared" si="4"/>
        <v>0.9556085918854416</v>
      </c>
      <c r="N58" s="119">
        <v>28</v>
      </c>
      <c r="O58" s="99">
        <f t="shared" si="5"/>
        <v>0.013365155131264916</v>
      </c>
      <c r="P58" s="119">
        <v>65</v>
      </c>
      <c r="Q58" s="99">
        <f t="shared" si="6"/>
        <v>0.031026252983293555</v>
      </c>
      <c r="R58" s="122">
        <v>0</v>
      </c>
      <c r="S58" s="127">
        <v>51</v>
      </c>
      <c r="T58" s="89">
        <f t="shared" si="28"/>
        <v>0.025474525474525476</v>
      </c>
      <c r="U58" s="116">
        <v>548</v>
      </c>
      <c r="V58" s="91">
        <f t="shared" si="7"/>
        <v>0.27372627372627373</v>
      </c>
      <c r="W58" s="130">
        <v>83</v>
      </c>
      <c r="X58" s="91">
        <f t="shared" si="8"/>
        <v>0.041458541458541456</v>
      </c>
      <c r="Y58" s="130">
        <v>710</v>
      </c>
      <c r="Z58" s="93">
        <f t="shared" si="9"/>
        <v>0.3546453546453546</v>
      </c>
      <c r="AA58" s="116">
        <v>427</v>
      </c>
      <c r="AB58" s="91">
        <f t="shared" si="10"/>
        <v>0.21328671328671328</v>
      </c>
      <c r="AC58" s="130">
        <v>7</v>
      </c>
      <c r="AD58" s="91">
        <f t="shared" si="11"/>
        <v>0.0034965034965034965</v>
      </c>
      <c r="AE58" s="127">
        <v>3</v>
      </c>
      <c r="AF58" s="95">
        <f t="shared" si="12"/>
        <v>0.0014985014985014985</v>
      </c>
      <c r="AG58" s="130">
        <v>7</v>
      </c>
      <c r="AH58" s="91">
        <f t="shared" si="13"/>
        <v>0.0034965034965034965</v>
      </c>
      <c r="AI58" s="135">
        <v>45</v>
      </c>
      <c r="AJ58" s="91">
        <f t="shared" si="14"/>
        <v>0.022477522477522476</v>
      </c>
      <c r="AK58" s="130">
        <v>3</v>
      </c>
      <c r="AL58" s="97">
        <f t="shared" si="15"/>
        <v>0.0014985014985014985</v>
      </c>
      <c r="AM58" s="130">
        <v>7</v>
      </c>
      <c r="AN58" s="91">
        <f t="shared" si="16"/>
        <v>0.0034965034965034965</v>
      </c>
      <c r="AO58" s="130">
        <v>19</v>
      </c>
      <c r="AP58" s="97">
        <f t="shared" si="17"/>
        <v>0.00949050949050949</v>
      </c>
      <c r="AQ58" s="127">
        <v>10</v>
      </c>
      <c r="AR58" s="95">
        <f t="shared" si="18"/>
        <v>0.004995004995004995</v>
      </c>
      <c r="AS58" s="130">
        <v>55</v>
      </c>
      <c r="AT58" s="91">
        <f t="shared" si="19"/>
        <v>0.027472527472527472</v>
      </c>
      <c r="AU58" s="130">
        <v>22</v>
      </c>
      <c r="AV58" s="91">
        <f t="shared" si="20"/>
        <v>0.01098901098901099</v>
      </c>
      <c r="AW58" s="130">
        <v>5</v>
      </c>
      <c r="AX58" s="91">
        <f t="shared" si="21"/>
        <v>0.0024975024975024975</v>
      </c>
      <c r="AZ58" s="31" t="b">
        <f t="shared" si="22"/>
        <v>1</v>
      </c>
      <c r="BA58" s="31" t="b">
        <f t="shared" si="23"/>
        <v>1</v>
      </c>
      <c r="BB58" s="42"/>
      <c r="BC58" s="34">
        <f t="shared" si="24"/>
        <v>2095</v>
      </c>
      <c r="BD58" s="34">
        <f t="shared" si="25"/>
        <v>2002</v>
      </c>
      <c r="BE58" s="34">
        <f t="shared" si="26"/>
        <v>599</v>
      </c>
      <c r="BF58" s="34">
        <f t="shared" si="27"/>
        <v>1137</v>
      </c>
    </row>
    <row r="59" spans="1:58" s="18" customFormat="1" ht="49.5" customHeight="1">
      <c r="A59" s="16">
        <v>52</v>
      </c>
      <c r="B59" s="17" t="s">
        <v>51</v>
      </c>
      <c r="C59" s="14">
        <f t="shared" si="0"/>
        <v>0</v>
      </c>
      <c r="D59" s="68">
        <v>1</v>
      </c>
      <c r="E59" s="64">
        <v>1</v>
      </c>
      <c r="F59" s="64">
        <f t="shared" si="1"/>
        <v>991</v>
      </c>
      <c r="G59" s="64">
        <v>991</v>
      </c>
      <c r="H59" s="117">
        <v>385</v>
      </c>
      <c r="I59" s="117">
        <v>375</v>
      </c>
      <c r="J59" s="69">
        <f t="shared" si="2"/>
        <v>760</v>
      </c>
      <c r="K59" s="100">
        <f t="shared" si="3"/>
        <v>0.7669021190716448</v>
      </c>
      <c r="L59" s="120">
        <v>731</v>
      </c>
      <c r="M59" s="100">
        <f t="shared" si="4"/>
        <v>0.9618421052631579</v>
      </c>
      <c r="N59" s="120">
        <v>8</v>
      </c>
      <c r="O59" s="100">
        <f t="shared" si="5"/>
        <v>0.010526315789473684</v>
      </c>
      <c r="P59" s="120">
        <v>21</v>
      </c>
      <c r="Q59" s="100">
        <f t="shared" si="6"/>
        <v>0.02763157894736842</v>
      </c>
      <c r="R59" s="123">
        <v>0</v>
      </c>
      <c r="S59" s="128">
        <v>18</v>
      </c>
      <c r="T59" s="90">
        <f t="shared" si="28"/>
        <v>0.024623803009575923</v>
      </c>
      <c r="U59" s="117">
        <v>145</v>
      </c>
      <c r="V59" s="92">
        <f t="shared" si="7"/>
        <v>0.19835841313269495</v>
      </c>
      <c r="W59" s="129">
        <v>23</v>
      </c>
      <c r="X59" s="92">
        <f t="shared" si="8"/>
        <v>0.03146374829001368</v>
      </c>
      <c r="Y59" s="129">
        <v>268</v>
      </c>
      <c r="Z59" s="94">
        <f t="shared" si="9"/>
        <v>0.36662106703146374</v>
      </c>
      <c r="AA59" s="117">
        <v>210</v>
      </c>
      <c r="AB59" s="92">
        <f t="shared" si="10"/>
        <v>0.2872777017783858</v>
      </c>
      <c r="AC59" s="129">
        <v>0</v>
      </c>
      <c r="AD59" s="92">
        <f t="shared" si="11"/>
        <v>0</v>
      </c>
      <c r="AE59" s="128">
        <v>0</v>
      </c>
      <c r="AF59" s="96">
        <f t="shared" si="12"/>
        <v>0</v>
      </c>
      <c r="AG59" s="129">
        <v>9</v>
      </c>
      <c r="AH59" s="92">
        <f t="shared" si="13"/>
        <v>0.012311901504787962</v>
      </c>
      <c r="AI59" s="136">
        <v>24</v>
      </c>
      <c r="AJ59" s="92">
        <f t="shared" si="14"/>
        <v>0.03283173734610123</v>
      </c>
      <c r="AK59" s="129">
        <v>3</v>
      </c>
      <c r="AL59" s="98">
        <f t="shared" si="15"/>
        <v>0.004103967168262654</v>
      </c>
      <c r="AM59" s="129">
        <v>5</v>
      </c>
      <c r="AN59" s="92">
        <f t="shared" si="16"/>
        <v>0.006839945280437756</v>
      </c>
      <c r="AO59" s="129">
        <v>2</v>
      </c>
      <c r="AP59" s="98">
        <f t="shared" si="17"/>
        <v>0.0027359781121751026</v>
      </c>
      <c r="AQ59" s="128">
        <v>4</v>
      </c>
      <c r="AR59" s="96">
        <f t="shared" si="18"/>
        <v>0.005471956224350205</v>
      </c>
      <c r="AS59" s="129">
        <v>15</v>
      </c>
      <c r="AT59" s="92">
        <f t="shared" si="19"/>
        <v>0.02051983584131327</v>
      </c>
      <c r="AU59" s="129">
        <v>3</v>
      </c>
      <c r="AV59" s="92">
        <f t="shared" si="20"/>
        <v>0.004103967168262654</v>
      </c>
      <c r="AW59" s="129">
        <v>2</v>
      </c>
      <c r="AX59" s="92">
        <f t="shared" si="21"/>
        <v>0.0027359781121751026</v>
      </c>
      <c r="AZ59" s="31" t="b">
        <f t="shared" si="22"/>
        <v>1</v>
      </c>
      <c r="BA59" s="31" t="b">
        <f t="shared" si="23"/>
        <v>1</v>
      </c>
      <c r="BB59" s="41"/>
      <c r="BC59" s="34">
        <f t="shared" si="24"/>
        <v>760</v>
      </c>
      <c r="BD59" s="34">
        <f t="shared" si="25"/>
        <v>731</v>
      </c>
      <c r="BE59" s="34">
        <f t="shared" si="26"/>
        <v>163</v>
      </c>
      <c r="BF59" s="34">
        <f t="shared" si="27"/>
        <v>478</v>
      </c>
    </row>
    <row r="60" spans="1:58" s="19" customFormat="1" ht="49.5" customHeight="1">
      <c r="A60" s="13">
        <v>53</v>
      </c>
      <c r="B60" s="14" t="s">
        <v>52</v>
      </c>
      <c r="C60" s="14">
        <f t="shared" si="0"/>
        <v>0</v>
      </c>
      <c r="D60" s="66">
        <v>2</v>
      </c>
      <c r="E60" s="65">
        <v>2</v>
      </c>
      <c r="F60" s="65">
        <f t="shared" si="1"/>
        <v>1338</v>
      </c>
      <c r="G60" s="65">
        <v>1338</v>
      </c>
      <c r="H60" s="116">
        <v>542</v>
      </c>
      <c r="I60" s="116">
        <v>521</v>
      </c>
      <c r="J60" s="67">
        <f t="shared" si="2"/>
        <v>1063</v>
      </c>
      <c r="K60" s="99">
        <f t="shared" si="3"/>
        <v>0.7944693572496263</v>
      </c>
      <c r="L60" s="119">
        <v>1010</v>
      </c>
      <c r="M60" s="99">
        <f t="shared" si="4"/>
        <v>0.9501411100658513</v>
      </c>
      <c r="N60" s="119">
        <v>5</v>
      </c>
      <c r="O60" s="99">
        <f t="shared" si="5"/>
        <v>0.004703668861712135</v>
      </c>
      <c r="P60" s="119">
        <v>48</v>
      </c>
      <c r="Q60" s="99">
        <f t="shared" si="6"/>
        <v>0.045155221072436504</v>
      </c>
      <c r="R60" s="122">
        <v>0</v>
      </c>
      <c r="S60" s="127">
        <v>26</v>
      </c>
      <c r="T60" s="89">
        <f t="shared" si="28"/>
        <v>0.02574257425742574</v>
      </c>
      <c r="U60" s="116">
        <v>331</v>
      </c>
      <c r="V60" s="91">
        <f t="shared" si="7"/>
        <v>0.32772277227722774</v>
      </c>
      <c r="W60" s="130">
        <v>38</v>
      </c>
      <c r="X60" s="91">
        <f t="shared" si="8"/>
        <v>0.03762376237623762</v>
      </c>
      <c r="Y60" s="130">
        <v>324</v>
      </c>
      <c r="Z60" s="93">
        <f t="shared" si="9"/>
        <v>0.3207920792079208</v>
      </c>
      <c r="AA60" s="116">
        <v>198</v>
      </c>
      <c r="AB60" s="91">
        <f t="shared" si="10"/>
        <v>0.19603960396039605</v>
      </c>
      <c r="AC60" s="130">
        <v>4</v>
      </c>
      <c r="AD60" s="91">
        <f t="shared" si="11"/>
        <v>0.0039603960396039604</v>
      </c>
      <c r="AE60" s="127">
        <v>1</v>
      </c>
      <c r="AF60" s="95">
        <f t="shared" si="12"/>
        <v>0.0009900990099009901</v>
      </c>
      <c r="AG60" s="130">
        <v>10</v>
      </c>
      <c r="AH60" s="91">
        <f t="shared" si="13"/>
        <v>0.009900990099009901</v>
      </c>
      <c r="AI60" s="135">
        <v>20</v>
      </c>
      <c r="AJ60" s="91">
        <f t="shared" si="14"/>
        <v>0.019801980198019802</v>
      </c>
      <c r="AK60" s="130">
        <v>1</v>
      </c>
      <c r="AL60" s="97">
        <f t="shared" si="15"/>
        <v>0.0009900990099009901</v>
      </c>
      <c r="AM60" s="130">
        <v>5</v>
      </c>
      <c r="AN60" s="91">
        <f t="shared" si="16"/>
        <v>0.0049504950495049506</v>
      </c>
      <c r="AO60" s="130">
        <v>2</v>
      </c>
      <c r="AP60" s="97">
        <f t="shared" si="17"/>
        <v>0.0019801980198019802</v>
      </c>
      <c r="AQ60" s="127">
        <v>11</v>
      </c>
      <c r="AR60" s="95">
        <f t="shared" si="18"/>
        <v>0.01089108910891089</v>
      </c>
      <c r="AS60" s="130">
        <v>25</v>
      </c>
      <c r="AT60" s="91">
        <f t="shared" si="19"/>
        <v>0.024752475247524754</v>
      </c>
      <c r="AU60" s="130">
        <v>11</v>
      </c>
      <c r="AV60" s="91">
        <f t="shared" si="20"/>
        <v>0.01089108910891089</v>
      </c>
      <c r="AW60" s="130">
        <v>3</v>
      </c>
      <c r="AX60" s="91">
        <f t="shared" si="21"/>
        <v>0.0029702970297029703</v>
      </c>
      <c r="AZ60" s="31" t="b">
        <f t="shared" si="22"/>
        <v>1</v>
      </c>
      <c r="BA60" s="31" t="b">
        <f t="shared" si="23"/>
        <v>1</v>
      </c>
      <c r="BB60" s="42"/>
      <c r="BC60" s="34">
        <f t="shared" si="24"/>
        <v>1063</v>
      </c>
      <c r="BD60" s="34">
        <f t="shared" si="25"/>
        <v>1010</v>
      </c>
      <c r="BE60" s="34">
        <f t="shared" si="26"/>
        <v>357</v>
      </c>
      <c r="BF60" s="34">
        <f t="shared" si="27"/>
        <v>522</v>
      </c>
    </row>
    <row r="61" spans="1:58" s="18" customFormat="1" ht="49.5" customHeight="1">
      <c r="A61" s="16">
        <v>54</v>
      </c>
      <c r="B61" s="17" t="s">
        <v>53</v>
      </c>
      <c r="C61" s="14">
        <f t="shared" si="0"/>
        <v>0</v>
      </c>
      <c r="D61" s="68">
        <v>5</v>
      </c>
      <c r="E61" s="64">
        <v>5</v>
      </c>
      <c r="F61" s="64">
        <f t="shared" si="1"/>
        <v>2267</v>
      </c>
      <c r="G61" s="64">
        <v>2267</v>
      </c>
      <c r="H61" s="142">
        <v>871</v>
      </c>
      <c r="I61" s="142">
        <v>904</v>
      </c>
      <c r="J61" s="143">
        <f t="shared" si="2"/>
        <v>1775</v>
      </c>
      <c r="K61" s="100">
        <f t="shared" si="3"/>
        <v>0.7829730921923247</v>
      </c>
      <c r="L61" s="120">
        <v>1692</v>
      </c>
      <c r="M61" s="100">
        <f t="shared" si="4"/>
        <v>0.9532394366197183</v>
      </c>
      <c r="N61" s="120">
        <v>15</v>
      </c>
      <c r="O61" s="100">
        <f t="shared" si="5"/>
        <v>0.008450704225352112</v>
      </c>
      <c r="P61" s="120">
        <v>68</v>
      </c>
      <c r="Q61" s="100">
        <f t="shared" si="6"/>
        <v>0.03830985915492958</v>
      </c>
      <c r="R61" s="123">
        <v>0</v>
      </c>
      <c r="S61" s="128">
        <v>42</v>
      </c>
      <c r="T61" s="90">
        <f t="shared" si="28"/>
        <v>0.024822695035460994</v>
      </c>
      <c r="U61" s="117">
        <v>554</v>
      </c>
      <c r="V61" s="92">
        <f t="shared" si="7"/>
        <v>0.32742316784869974</v>
      </c>
      <c r="W61" s="129">
        <v>58</v>
      </c>
      <c r="X61" s="92">
        <f t="shared" si="8"/>
        <v>0.034278959810874705</v>
      </c>
      <c r="Y61" s="129">
        <v>503</v>
      </c>
      <c r="Z61" s="94">
        <f t="shared" si="9"/>
        <v>0.29728132387706857</v>
      </c>
      <c r="AA61" s="117">
        <v>382</v>
      </c>
      <c r="AB61" s="92">
        <f t="shared" si="10"/>
        <v>0.22576832151300236</v>
      </c>
      <c r="AC61" s="129">
        <v>1</v>
      </c>
      <c r="AD61" s="92">
        <f t="shared" si="11"/>
        <v>0.000591016548463357</v>
      </c>
      <c r="AE61" s="128">
        <v>3</v>
      </c>
      <c r="AF61" s="96">
        <f t="shared" si="12"/>
        <v>0.0017730496453900709</v>
      </c>
      <c r="AG61" s="129">
        <v>27</v>
      </c>
      <c r="AH61" s="92">
        <f t="shared" si="13"/>
        <v>0.015957446808510637</v>
      </c>
      <c r="AI61" s="136">
        <v>28</v>
      </c>
      <c r="AJ61" s="92">
        <f t="shared" si="14"/>
        <v>0.016548463356973995</v>
      </c>
      <c r="AK61" s="129">
        <v>2</v>
      </c>
      <c r="AL61" s="98">
        <f t="shared" si="15"/>
        <v>0.001182033096926714</v>
      </c>
      <c r="AM61" s="129">
        <v>4</v>
      </c>
      <c r="AN61" s="92">
        <f t="shared" si="16"/>
        <v>0.002364066193853428</v>
      </c>
      <c r="AO61" s="129">
        <v>3</v>
      </c>
      <c r="AP61" s="98">
        <f t="shared" si="17"/>
        <v>0.0017730496453900709</v>
      </c>
      <c r="AQ61" s="128">
        <v>7</v>
      </c>
      <c r="AR61" s="96">
        <f t="shared" si="18"/>
        <v>0.004137115839243499</v>
      </c>
      <c r="AS61" s="129">
        <v>55</v>
      </c>
      <c r="AT61" s="92">
        <f t="shared" si="19"/>
        <v>0.03250591016548463</v>
      </c>
      <c r="AU61" s="129">
        <v>19</v>
      </c>
      <c r="AV61" s="92">
        <f t="shared" si="20"/>
        <v>0.011229314420803783</v>
      </c>
      <c r="AW61" s="129">
        <v>4</v>
      </c>
      <c r="AX61" s="92">
        <f t="shared" si="21"/>
        <v>0.002364066193853428</v>
      </c>
      <c r="AZ61" s="31" t="b">
        <f t="shared" si="22"/>
        <v>1</v>
      </c>
      <c r="BA61" s="31" t="b">
        <f t="shared" si="23"/>
        <v>1</v>
      </c>
      <c r="BB61" s="41"/>
      <c r="BC61" s="34">
        <f t="shared" si="24"/>
        <v>1775</v>
      </c>
      <c r="BD61" s="34">
        <f t="shared" si="25"/>
        <v>1692</v>
      </c>
      <c r="BE61" s="34">
        <f t="shared" si="26"/>
        <v>596</v>
      </c>
      <c r="BF61" s="34">
        <f t="shared" si="27"/>
        <v>885</v>
      </c>
    </row>
    <row r="62" spans="1:58" s="19" customFormat="1" ht="49.5" customHeight="1">
      <c r="A62" s="13">
        <v>55</v>
      </c>
      <c r="B62" s="14" t="s">
        <v>54</v>
      </c>
      <c r="C62" s="14">
        <f t="shared" si="0"/>
        <v>0</v>
      </c>
      <c r="D62" s="66">
        <v>2</v>
      </c>
      <c r="E62" s="65">
        <v>2</v>
      </c>
      <c r="F62" s="65">
        <f t="shared" si="1"/>
        <v>650</v>
      </c>
      <c r="G62" s="65">
        <v>650</v>
      </c>
      <c r="H62" s="116">
        <v>252</v>
      </c>
      <c r="I62" s="116">
        <v>267</v>
      </c>
      <c r="J62" s="67">
        <f t="shared" si="2"/>
        <v>519</v>
      </c>
      <c r="K62" s="99">
        <f t="shared" si="3"/>
        <v>0.7984615384615384</v>
      </c>
      <c r="L62" s="119">
        <v>508</v>
      </c>
      <c r="M62" s="99">
        <f t="shared" si="4"/>
        <v>0.9788053949903661</v>
      </c>
      <c r="N62" s="119">
        <v>1</v>
      </c>
      <c r="O62" s="99">
        <f t="shared" si="5"/>
        <v>0.0019267822736030828</v>
      </c>
      <c r="P62" s="119">
        <v>10</v>
      </c>
      <c r="Q62" s="99">
        <f t="shared" si="6"/>
        <v>0.019267822736030827</v>
      </c>
      <c r="R62" s="122">
        <v>0</v>
      </c>
      <c r="S62" s="127">
        <v>11</v>
      </c>
      <c r="T62" s="89">
        <f t="shared" si="28"/>
        <v>0.021653543307086614</v>
      </c>
      <c r="U62" s="116">
        <v>163</v>
      </c>
      <c r="V62" s="91">
        <f t="shared" si="7"/>
        <v>0.32086614173228345</v>
      </c>
      <c r="W62" s="130">
        <v>12</v>
      </c>
      <c r="X62" s="91">
        <f t="shared" si="8"/>
        <v>0.023622047244094488</v>
      </c>
      <c r="Y62" s="130">
        <v>189</v>
      </c>
      <c r="Z62" s="93">
        <f t="shared" si="9"/>
        <v>0.3720472440944882</v>
      </c>
      <c r="AA62" s="116">
        <v>90</v>
      </c>
      <c r="AB62" s="91">
        <f t="shared" si="10"/>
        <v>0.17716535433070865</v>
      </c>
      <c r="AC62" s="130">
        <v>1</v>
      </c>
      <c r="AD62" s="91">
        <f t="shared" si="11"/>
        <v>0.001968503937007874</v>
      </c>
      <c r="AE62" s="127">
        <v>0</v>
      </c>
      <c r="AF62" s="95">
        <f t="shared" si="12"/>
        <v>0</v>
      </c>
      <c r="AG62" s="130">
        <v>3</v>
      </c>
      <c r="AH62" s="91">
        <f t="shared" si="13"/>
        <v>0.005905511811023622</v>
      </c>
      <c r="AI62" s="135">
        <v>17</v>
      </c>
      <c r="AJ62" s="91">
        <f t="shared" si="14"/>
        <v>0.03346456692913386</v>
      </c>
      <c r="AK62" s="130">
        <v>1</v>
      </c>
      <c r="AL62" s="97">
        <f t="shared" si="15"/>
        <v>0.001968503937007874</v>
      </c>
      <c r="AM62" s="130">
        <v>0</v>
      </c>
      <c r="AN62" s="91">
        <f t="shared" si="16"/>
        <v>0</v>
      </c>
      <c r="AO62" s="130">
        <v>1</v>
      </c>
      <c r="AP62" s="97">
        <f t="shared" si="17"/>
        <v>0.001968503937007874</v>
      </c>
      <c r="AQ62" s="127">
        <v>2</v>
      </c>
      <c r="AR62" s="95">
        <f t="shared" si="18"/>
        <v>0.003937007874015748</v>
      </c>
      <c r="AS62" s="130">
        <v>18</v>
      </c>
      <c r="AT62" s="91">
        <f t="shared" si="19"/>
        <v>0.03543307086614173</v>
      </c>
      <c r="AU62" s="130">
        <v>0</v>
      </c>
      <c r="AV62" s="91">
        <f t="shared" si="20"/>
        <v>0</v>
      </c>
      <c r="AW62" s="130">
        <v>0</v>
      </c>
      <c r="AX62" s="91">
        <f t="shared" si="21"/>
        <v>0</v>
      </c>
      <c r="AZ62" s="31" t="b">
        <f t="shared" si="22"/>
        <v>1</v>
      </c>
      <c r="BA62" s="31" t="b">
        <f t="shared" si="23"/>
        <v>1</v>
      </c>
      <c r="BB62" s="42"/>
      <c r="BC62" s="34">
        <f t="shared" si="24"/>
        <v>519</v>
      </c>
      <c r="BD62" s="34">
        <f t="shared" si="25"/>
        <v>508</v>
      </c>
      <c r="BE62" s="34">
        <f t="shared" si="26"/>
        <v>174</v>
      </c>
      <c r="BF62" s="34">
        <f t="shared" si="27"/>
        <v>279</v>
      </c>
    </row>
    <row r="63" spans="1:58" s="18" customFormat="1" ht="49.5" customHeight="1">
      <c r="A63" s="16">
        <v>56</v>
      </c>
      <c r="B63" s="17" t="s">
        <v>55</v>
      </c>
      <c r="C63" s="14">
        <f t="shared" si="0"/>
        <v>0</v>
      </c>
      <c r="D63" s="68">
        <v>1</v>
      </c>
      <c r="E63" s="64">
        <v>1</v>
      </c>
      <c r="F63" s="64">
        <f t="shared" si="1"/>
        <v>506</v>
      </c>
      <c r="G63" s="64">
        <v>506</v>
      </c>
      <c r="H63" s="117">
        <v>201</v>
      </c>
      <c r="I63" s="117">
        <v>195</v>
      </c>
      <c r="J63" s="69">
        <f t="shared" si="2"/>
        <v>396</v>
      </c>
      <c r="K63" s="100">
        <f t="shared" si="3"/>
        <v>0.782608695652174</v>
      </c>
      <c r="L63" s="120">
        <v>384</v>
      </c>
      <c r="M63" s="100">
        <f t="shared" si="4"/>
        <v>0.9696969696969697</v>
      </c>
      <c r="N63" s="120">
        <v>6</v>
      </c>
      <c r="O63" s="100">
        <f t="shared" si="5"/>
        <v>0.015151515151515152</v>
      </c>
      <c r="P63" s="120">
        <v>6</v>
      </c>
      <c r="Q63" s="100">
        <f t="shared" si="6"/>
        <v>0.015151515151515152</v>
      </c>
      <c r="R63" s="123">
        <v>0</v>
      </c>
      <c r="S63" s="128">
        <v>6</v>
      </c>
      <c r="T63" s="90">
        <f t="shared" si="28"/>
        <v>0.015625</v>
      </c>
      <c r="U63" s="117">
        <v>130</v>
      </c>
      <c r="V63" s="92">
        <f t="shared" si="7"/>
        <v>0.3385416666666667</v>
      </c>
      <c r="W63" s="129">
        <v>13</v>
      </c>
      <c r="X63" s="92">
        <f t="shared" si="8"/>
        <v>0.033854166666666664</v>
      </c>
      <c r="Y63" s="129">
        <v>101</v>
      </c>
      <c r="Z63" s="94">
        <f t="shared" si="9"/>
        <v>0.2630208333333333</v>
      </c>
      <c r="AA63" s="117">
        <v>120</v>
      </c>
      <c r="AB63" s="92">
        <f t="shared" si="10"/>
        <v>0.3125</v>
      </c>
      <c r="AC63" s="129">
        <v>2</v>
      </c>
      <c r="AD63" s="92">
        <f t="shared" si="11"/>
        <v>0.005208333333333333</v>
      </c>
      <c r="AE63" s="128">
        <v>0</v>
      </c>
      <c r="AF63" s="96">
        <f t="shared" si="12"/>
        <v>0</v>
      </c>
      <c r="AG63" s="129">
        <v>2</v>
      </c>
      <c r="AH63" s="92">
        <f t="shared" si="13"/>
        <v>0.005208333333333333</v>
      </c>
      <c r="AI63" s="136">
        <v>4</v>
      </c>
      <c r="AJ63" s="92">
        <f t="shared" si="14"/>
        <v>0.010416666666666666</v>
      </c>
      <c r="AK63" s="129">
        <v>0</v>
      </c>
      <c r="AL63" s="98">
        <f t="shared" si="15"/>
        <v>0</v>
      </c>
      <c r="AM63" s="129">
        <v>1</v>
      </c>
      <c r="AN63" s="92">
        <f t="shared" si="16"/>
        <v>0.0026041666666666665</v>
      </c>
      <c r="AO63" s="129">
        <v>0</v>
      </c>
      <c r="AP63" s="98">
        <f t="shared" si="17"/>
        <v>0</v>
      </c>
      <c r="AQ63" s="128">
        <v>0</v>
      </c>
      <c r="AR63" s="96">
        <f t="shared" si="18"/>
        <v>0</v>
      </c>
      <c r="AS63" s="129">
        <v>3</v>
      </c>
      <c r="AT63" s="92">
        <f t="shared" si="19"/>
        <v>0.0078125</v>
      </c>
      <c r="AU63" s="129">
        <v>0</v>
      </c>
      <c r="AV63" s="92">
        <f t="shared" si="20"/>
        <v>0</v>
      </c>
      <c r="AW63" s="129">
        <v>2</v>
      </c>
      <c r="AX63" s="92">
        <f t="shared" si="21"/>
        <v>0.005208333333333333</v>
      </c>
      <c r="AZ63" s="31" t="b">
        <f t="shared" si="22"/>
        <v>1</v>
      </c>
      <c r="BA63" s="31" t="b">
        <f t="shared" si="23"/>
        <v>1</v>
      </c>
      <c r="BB63" s="41"/>
      <c r="BC63" s="34">
        <f t="shared" si="24"/>
        <v>396</v>
      </c>
      <c r="BD63" s="34">
        <f t="shared" si="25"/>
        <v>384</v>
      </c>
      <c r="BE63" s="34">
        <f t="shared" si="26"/>
        <v>136</v>
      </c>
      <c r="BF63" s="34">
        <f t="shared" si="27"/>
        <v>221</v>
      </c>
    </row>
    <row r="64" spans="1:58" s="19" customFormat="1" ht="49.5" customHeight="1">
      <c r="A64" s="13">
        <v>57</v>
      </c>
      <c r="B64" s="14" t="s">
        <v>56</v>
      </c>
      <c r="C64" s="14">
        <f t="shared" si="0"/>
        <v>0</v>
      </c>
      <c r="D64" s="66">
        <v>4</v>
      </c>
      <c r="E64" s="65">
        <v>4</v>
      </c>
      <c r="F64" s="65">
        <f t="shared" si="1"/>
        <v>1684</v>
      </c>
      <c r="G64" s="65">
        <v>1684</v>
      </c>
      <c r="H64" s="140">
        <v>638</v>
      </c>
      <c r="I64" s="140">
        <v>682</v>
      </c>
      <c r="J64" s="141">
        <f t="shared" si="2"/>
        <v>1320</v>
      </c>
      <c r="K64" s="99">
        <f t="shared" si="3"/>
        <v>0.7838479809976246</v>
      </c>
      <c r="L64" s="119">
        <v>1275</v>
      </c>
      <c r="M64" s="99">
        <f t="shared" si="4"/>
        <v>0.9659090909090909</v>
      </c>
      <c r="N64" s="119">
        <v>10</v>
      </c>
      <c r="O64" s="99">
        <f t="shared" si="5"/>
        <v>0.007575757575757576</v>
      </c>
      <c r="P64" s="119">
        <v>35</v>
      </c>
      <c r="Q64" s="99">
        <f t="shared" si="6"/>
        <v>0.026515151515151516</v>
      </c>
      <c r="R64" s="122">
        <v>0</v>
      </c>
      <c r="S64" s="127">
        <v>35</v>
      </c>
      <c r="T64" s="89">
        <f t="shared" si="28"/>
        <v>0.027450980392156862</v>
      </c>
      <c r="U64" s="116">
        <v>365</v>
      </c>
      <c r="V64" s="91">
        <f t="shared" si="7"/>
        <v>0.28627450980392155</v>
      </c>
      <c r="W64" s="130">
        <v>34</v>
      </c>
      <c r="X64" s="91">
        <f t="shared" si="8"/>
        <v>0.02666666666666667</v>
      </c>
      <c r="Y64" s="130">
        <v>397</v>
      </c>
      <c r="Z64" s="93">
        <f t="shared" si="9"/>
        <v>0.31137254901960787</v>
      </c>
      <c r="AA64" s="116">
        <v>343</v>
      </c>
      <c r="AB64" s="91">
        <f t="shared" si="10"/>
        <v>0.2690196078431373</v>
      </c>
      <c r="AC64" s="130">
        <v>6</v>
      </c>
      <c r="AD64" s="91">
        <f t="shared" si="11"/>
        <v>0.004705882352941176</v>
      </c>
      <c r="AE64" s="127">
        <v>6</v>
      </c>
      <c r="AF64" s="95">
        <f t="shared" si="12"/>
        <v>0.004705882352941176</v>
      </c>
      <c r="AG64" s="130">
        <v>8</v>
      </c>
      <c r="AH64" s="91">
        <f t="shared" si="13"/>
        <v>0.006274509803921568</v>
      </c>
      <c r="AI64" s="135">
        <v>16</v>
      </c>
      <c r="AJ64" s="91">
        <f t="shared" si="14"/>
        <v>0.012549019607843137</v>
      </c>
      <c r="AK64" s="130">
        <v>1</v>
      </c>
      <c r="AL64" s="97">
        <f t="shared" si="15"/>
        <v>0.000784313725490196</v>
      </c>
      <c r="AM64" s="130">
        <v>9</v>
      </c>
      <c r="AN64" s="91">
        <f t="shared" si="16"/>
        <v>0.007058823529411765</v>
      </c>
      <c r="AO64" s="130">
        <v>5</v>
      </c>
      <c r="AP64" s="97">
        <f t="shared" si="17"/>
        <v>0.00392156862745098</v>
      </c>
      <c r="AQ64" s="127">
        <v>8</v>
      </c>
      <c r="AR64" s="95">
        <f t="shared" si="18"/>
        <v>0.006274509803921568</v>
      </c>
      <c r="AS64" s="130">
        <v>28</v>
      </c>
      <c r="AT64" s="91">
        <f t="shared" si="19"/>
        <v>0.02196078431372549</v>
      </c>
      <c r="AU64" s="130">
        <v>9</v>
      </c>
      <c r="AV64" s="91">
        <f t="shared" si="20"/>
        <v>0.007058823529411765</v>
      </c>
      <c r="AW64" s="130">
        <v>5</v>
      </c>
      <c r="AX64" s="91">
        <f t="shared" si="21"/>
        <v>0.00392156862745098</v>
      </c>
      <c r="AZ64" s="31" t="b">
        <f t="shared" si="22"/>
        <v>1</v>
      </c>
      <c r="BA64" s="31" t="b">
        <f t="shared" si="23"/>
        <v>1</v>
      </c>
      <c r="BB64" s="42"/>
      <c r="BC64" s="34">
        <f t="shared" si="24"/>
        <v>1320</v>
      </c>
      <c r="BD64" s="34">
        <f t="shared" si="25"/>
        <v>1275</v>
      </c>
      <c r="BE64" s="34">
        <f t="shared" si="26"/>
        <v>400</v>
      </c>
      <c r="BF64" s="34">
        <f t="shared" si="27"/>
        <v>740</v>
      </c>
    </row>
    <row r="65" spans="1:58" s="18" customFormat="1" ht="49.5" customHeight="1">
      <c r="A65" s="16">
        <v>58</v>
      </c>
      <c r="B65" s="17" t="s">
        <v>57</v>
      </c>
      <c r="C65" s="14">
        <f t="shared" si="0"/>
        <v>0</v>
      </c>
      <c r="D65" s="68">
        <v>1</v>
      </c>
      <c r="E65" s="64">
        <v>1</v>
      </c>
      <c r="F65" s="64">
        <f t="shared" si="1"/>
        <v>251</v>
      </c>
      <c r="G65" s="64">
        <v>251</v>
      </c>
      <c r="H65" s="117">
        <v>95</v>
      </c>
      <c r="I65" s="117">
        <v>94</v>
      </c>
      <c r="J65" s="69">
        <f t="shared" si="2"/>
        <v>189</v>
      </c>
      <c r="K65" s="100">
        <f t="shared" si="3"/>
        <v>0.7529880478087649</v>
      </c>
      <c r="L65" s="120">
        <v>181</v>
      </c>
      <c r="M65" s="100">
        <f t="shared" si="4"/>
        <v>0.9576719576719577</v>
      </c>
      <c r="N65" s="120">
        <v>0</v>
      </c>
      <c r="O65" s="100">
        <f t="shared" si="5"/>
        <v>0</v>
      </c>
      <c r="P65" s="120">
        <v>8</v>
      </c>
      <c r="Q65" s="100">
        <f t="shared" si="6"/>
        <v>0.042328042328042326</v>
      </c>
      <c r="R65" s="123">
        <v>0</v>
      </c>
      <c r="S65" s="128">
        <v>7</v>
      </c>
      <c r="T65" s="90">
        <f t="shared" si="28"/>
        <v>0.03867403314917127</v>
      </c>
      <c r="U65" s="117">
        <v>47</v>
      </c>
      <c r="V65" s="92">
        <f t="shared" si="7"/>
        <v>0.2596685082872928</v>
      </c>
      <c r="W65" s="129">
        <v>12</v>
      </c>
      <c r="X65" s="92">
        <f t="shared" si="8"/>
        <v>0.06629834254143646</v>
      </c>
      <c r="Y65" s="129">
        <v>51</v>
      </c>
      <c r="Z65" s="94">
        <f t="shared" si="9"/>
        <v>0.281767955801105</v>
      </c>
      <c r="AA65" s="117">
        <v>28</v>
      </c>
      <c r="AB65" s="92">
        <f t="shared" si="10"/>
        <v>0.15469613259668508</v>
      </c>
      <c r="AC65" s="129">
        <v>2</v>
      </c>
      <c r="AD65" s="92">
        <f t="shared" si="11"/>
        <v>0.011049723756906077</v>
      </c>
      <c r="AE65" s="128">
        <v>0</v>
      </c>
      <c r="AF65" s="96">
        <f t="shared" si="12"/>
        <v>0</v>
      </c>
      <c r="AG65" s="129">
        <v>13</v>
      </c>
      <c r="AH65" s="92">
        <f t="shared" si="13"/>
        <v>0.0718232044198895</v>
      </c>
      <c r="AI65" s="136">
        <v>3</v>
      </c>
      <c r="AJ65" s="92">
        <f t="shared" si="14"/>
        <v>0.016574585635359115</v>
      </c>
      <c r="AK65" s="129">
        <v>0</v>
      </c>
      <c r="AL65" s="98">
        <f t="shared" si="15"/>
        <v>0</v>
      </c>
      <c r="AM65" s="129">
        <v>0</v>
      </c>
      <c r="AN65" s="92">
        <f t="shared" si="16"/>
        <v>0</v>
      </c>
      <c r="AO65" s="129">
        <v>0</v>
      </c>
      <c r="AP65" s="98">
        <f t="shared" si="17"/>
        <v>0</v>
      </c>
      <c r="AQ65" s="128">
        <v>2</v>
      </c>
      <c r="AR65" s="96">
        <f t="shared" si="18"/>
        <v>0.011049723756906077</v>
      </c>
      <c r="AS65" s="129">
        <v>15</v>
      </c>
      <c r="AT65" s="92">
        <f t="shared" si="19"/>
        <v>0.08287292817679558</v>
      </c>
      <c r="AU65" s="129">
        <v>1</v>
      </c>
      <c r="AV65" s="92">
        <f t="shared" si="20"/>
        <v>0.0055248618784530384</v>
      </c>
      <c r="AW65" s="129">
        <v>0</v>
      </c>
      <c r="AX65" s="92">
        <f t="shared" si="21"/>
        <v>0</v>
      </c>
      <c r="AZ65" s="31" t="b">
        <f t="shared" si="22"/>
        <v>1</v>
      </c>
      <c r="BA65" s="31" t="b">
        <f t="shared" si="23"/>
        <v>1</v>
      </c>
      <c r="BB65" s="41"/>
      <c r="BC65" s="34">
        <f t="shared" si="24"/>
        <v>189</v>
      </c>
      <c r="BD65" s="34">
        <f t="shared" si="25"/>
        <v>181</v>
      </c>
      <c r="BE65" s="34">
        <f t="shared" si="26"/>
        <v>54</v>
      </c>
      <c r="BF65" s="34">
        <f t="shared" si="27"/>
        <v>79</v>
      </c>
    </row>
    <row r="66" spans="1:58" s="19" customFormat="1" ht="49.5" customHeight="1">
      <c r="A66" s="13">
        <v>59</v>
      </c>
      <c r="B66" s="14" t="s">
        <v>58</v>
      </c>
      <c r="C66" s="14">
        <f t="shared" si="0"/>
        <v>0</v>
      </c>
      <c r="D66" s="66">
        <v>1</v>
      </c>
      <c r="E66" s="65">
        <v>1</v>
      </c>
      <c r="F66" s="65">
        <f t="shared" si="1"/>
        <v>362</v>
      </c>
      <c r="G66" s="65">
        <v>362</v>
      </c>
      <c r="H66" s="116">
        <v>140</v>
      </c>
      <c r="I66" s="116">
        <v>140</v>
      </c>
      <c r="J66" s="67">
        <f t="shared" si="2"/>
        <v>280</v>
      </c>
      <c r="K66" s="99">
        <f t="shared" si="3"/>
        <v>0.7734806629834254</v>
      </c>
      <c r="L66" s="119">
        <v>266</v>
      </c>
      <c r="M66" s="99">
        <f t="shared" si="4"/>
        <v>0.95</v>
      </c>
      <c r="N66" s="119">
        <v>3</v>
      </c>
      <c r="O66" s="99">
        <f t="shared" si="5"/>
        <v>0.010714285714285714</v>
      </c>
      <c r="P66" s="119">
        <v>11</v>
      </c>
      <c r="Q66" s="99">
        <f t="shared" si="6"/>
        <v>0.039285714285714285</v>
      </c>
      <c r="R66" s="122">
        <v>0</v>
      </c>
      <c r="S66" s="127">
        <v>7</v>
      </c>
      <c r="T66" s="89">
        <f t="shared" si="28"/>
        <v>0.02631578947368421</v>
      </c>
      <c r="U66" s="116">
        <v>67</v>
      </c>
      <c r="V66" s="91">
        <f t="shared" si="7"/>
        <v>0.2518796992481203</v>
      </c>
      <c r="W66" s="130">
        <v>22</v>
      </c>
      <c r="X66" s="91">
        <f t="shared" si="8"/>
        <v>0.08270676691729323</v>
      </c>
      <c r="Y66" s="130">
        <v>98</v>
      </c>
      <c r="Z66" s="93">
        <f t="shared" si="9"/>
        <v>0.3684210526315789</v>
      </c>
      <c r="AA66" s="116">
        <v>46</v>
      </c>
      <c r="AB66" s="91">
        <f t="shared" si="10"/>
        <v>0.17293233082706766</v>
      </c>
      <c r="AC66" s="130">
        <v>0</v>
      </c>
      <c r="AD66" s="91">
        <f t="shared" si="11"/>
        <v>0</v>
      </c>
      <c r="AE66" s="127">
        <v>0</v>
      </c>
      <c r="AF66" s="95">
        <f t="shared" si="12"/>
        <v>0</v>
      </c>
      <c r="AG66" s="130">
        <v>0</v>
      </c>
      <c r="AH66" s="91">
        <f t="shared" si="13"/>
        <v>0</v>
      </c>
      <c r="AI66" s="135">
        <v>8</v>
      </c>
      <c r="AJ66" s="91">
        <f t="shared" si="14"/>
        <v>0.03007518796992481</v>
      </c>
      <c r="AK66" s="130">
        <v>0</v>
      </c>
      <c r="AL66" s="97">
        <f t="shared" si="15"/>
        <v>0</v>
      </c>
      <c r="AM66" s="130">
        <v>0</v>
      </c>
      <c r="AN66" s="91">
        <f t="shared" si="16"/>
        <v>0</v>
      </c>
      <c r="AO66" s="130">
        <v>2</v>
      </c>
      <c r="AP66" s="97">
        <f t="shared" si="17"/>
        <v>0.007518796992481203</v>
      </c>
      <c r="AQ66" s="127">
        <v>3</v>
      </c>
      <c r="AR66" s="95">
        <f t="shared" si="18"/>
        <v>0.011278195488721804</v>
      </c>
      <c r="AS66" s="130">
        <v>12</v>
      </c>
      <c r="AT66" s="91">
        <f t="shared" si="19"/>
        <v>0.045112781954887216</v>
      </c>
      <c r="AU66" s="130">
        <v>1</v>
      </c>
      <c r="AV66" s="91">
        <f t="shared" si="20"/>
        <v>0.0037593984962406013</v>
      </c>
      <c r="AW66" s="130">
        <v>0</v>
      </c>
      <c r="AX66" s="91">
        <f t="shared" si="21"/>
        <v>0</v>
      </c>
      <c r="AZ66" s="31" t="b">
        <f t="shared" si="22"/>
        <v>1</v>
      </c>
      <c r="BA66" s="31" t="b">
        <f t="shared" si="23"/>
        <v>1</v>
      </c>
      <c r="BB66" s="42"/>
      <c r="BC66" s="34">
        <f t="shared" si="24"/>
        <v>280</v>
      </c>
      <c r="BD66" s="34">
        <f t="shared" si="25"/>
        <v>266</v>
      </c>
      <c r="BE66" s="34">
        <f t="shared" si="26"/>
        <v>74</v>
      </c>
      <c r="BF66" s="34">
        <f t="shared" si="27"/>
        <v>144</v>
      </c>
    </row>
    <row r="67" spans="1:58" s="18" customFormat="1" ht="49.5" customHeight="1">
      <c r="A67" s="16">
        <v>60</v>
      </c>
      <c r="B67" s="17" t="s">
        <v>59</v>
      </c>
      <c r="C67" s="14">
        <f t="shared" si="0"/>
        <v>0</v>
      </c>
      <c r="D67" s="68">
        <v>3</v>
      </c>
      <c r="E67" s="64">
        <v>3</v>
      </c>
      <c r="F67" s="64">
        <f t="shared" si="1"/>
        <v>671</v>
      </c>
      <c r="G67" s="64">
        <v>671</v>
      </c>
      <c r="H67" s="117">
        <v>254</v>
      </c>
      <c r="I67" s="117">
        <v>237</v>
      </c>
      <c r="J67" s="69">
        <f t="shared" si="2"/>
        <v>491</v>
      </c>
      <c r="K67" s="100">
        <f t="shared" si="3"/>
        <v>0.7317436661698957</v>
      </c>
      <c r="L67" s="120">
        <v>470</v>
      </c>
      <c r="M67" s="100">
        <f t="shared" si="4"/>
        <v>0.9572301425661914</v>
      </c>
      <c r="N67" s="120">
        <v>4</v>
      </c>
      <c r="O67" s="100">
        <f t="shared" si="5"/>
        <v>0.008146639511201629</v>
      </c>
      <c r="P67" s="120">
        <v>17</v>
      </c>
      <c r="Q67" s="100">
        <f t="shared" si="6"/>
        <v>0.034623217922606926</v>
      </c>
      <c r="R67" s="123">
        <v>0</v>
      </c>
      <c r="S67" s="128">
        <v>11</v>
      </c>
      <c r="T67" s="90">
        <f t="shared" si="28"/>
        <v>0.023404255319148935</v>
      </c>
      <c r="U67" s="117">
        <v>69</v>
      </c>
      <c r="V67" s="92">
        <f t="shared" si="7"/>
        <v>0.14680851063829786</v>
      </c>
      <c r="W67" s="129">
        <v>22</v>
      </c>
      <c r="X67" s="92">
        <f t="shared" si="8"/>
        <v>0.04680851063829787</v>
      </c>
      <c r="Y67" s="129">
        <v>179</v>
      </c>
      <c r="Z67" s="94">
        <f t="shared" si="9"/>
        <v>0.38085106382978723</v>
      </c>
      <c r="AA67" s="117">
        <v>151</v>
      </c>
      <c r="AB67" s="92">
        <f t="shared" si="10"/>
        <v>0.32127659574468087</v>
      </c>
      <c r="AC67" s="129">
        <v>3</v>
      </c>
      <c r="AD67" s="92">
        <f t="shared" si="11"/>
        <v>0.006382978723404255</v>
      </c>
      <c r="AE67" s="128">
        <v>0</v>
      </c>
      <c r="AF67" s="96">
        <f t="shared" si="12"/>
        <v>0</v>
      </c>
      <c r="AG67" s="129">
        <v>3</v>
      </c>
      <c r="AH67" s="92">
        <f t="shared" si="13"/>
        <v>0.006382978723404255</v>
      </c>
      <c r="AI67" s="136">
        <v>13</v>
      </c>
      <c r="AJ67" s="92">
        <f t="shared" si="14"/>
        <v>0.027659574468085105</v>
      </c>
      <c r="AK67" s="129">
        <v>1</v>
      </c>
      <c r="AL67" s="98">
        <f t="shared" si="15"/>
        <v>0.002127659574468085</v>
      </c>
      <c r="AM67" s="129">
        <v>2</v>
      </c>
      <c r="AN67" s="92">
        <f t="shared" si="16"/>
        <v>0.00425531914893617</v>
      </c>
      <c r="AO67" s="129">
        <v>1</v>
      </c>
      <c r="AP67" s="98">
        <f t="shared" si="17"/>
        <v>0.002127659574468085</v>
      </c>
      <c r="AQ67" s="128">
        <v>3</v>
      </c>
      <c r="AR67" s="96">
        <f t="shared" si="18"/>
        <v>0.006382978723404255</v>
      </c>
      <c r="AS67" s="129">
        <v>8</v>
      </c>
      <c r="AT67" s="92">
        <f t="shared" si="19"/>
        <v>0.01702127659574468</v>
      </c>
      <c r="AU67" s="129">
        <v>3</v>
      </c>
      <c r="AV67" s="92">
        <f t="shared" si="20"/>
        <v>0.006382978723404255</v>
      </c>
      <c r="AW67" s="129">
        <v>1</v>
      </c>
      <c r="AX67" s="92">
        <f t="shared" si="21"/>
        <v>0.002127659574468085</v>
      </c>
      <c r="AZ67" s="31" t="b">
        <f t="shared" si="22"/>
        <v>1</v>
      </c>
      <c r="BA67" s="31" t="b">
        <f t="shared" si="23"/>
        <v>1</v>
      </c>
      <c r="BB67" s="41"/>
      <c r="BC67" s="34">
        <f t="shared" si="24"/>
        <v>491</v>
      </c>
      <c r="BD67" s="34">
        <f t="shared" si="25"/>
        <v>470</v>
      </c>
      <c r="BE67" s="34">
        <f t="shared" si="26"/>
        <v>80</v>
      </c>
      <c r="BF67" s="34">
        <f t="shared" si="27"/>
        <v>330</v>
      </c>
    </row>
    <row r="68" spans="1:58" s="19" customFormat="1" ht="49.5" customHeight="1">
      <c r="A68" s="13">
        <v>61</v>
      </c>
      <c r="B68" s="14" t="s">
        <v>60</v>
      </c>
      <c r="C68" s="14">
        <f t="shared" si="0"/>
        <v>0</v>
      </c>
      <c r="D68" s="66">
        <v>3</v>
      </c>
      <c r="E68" s="65">
        <v>3</v>
      </c>
      <c r="F68" s="65">
        <f t="shared" si="1"/>
        <v>1049</v>
      </c>
      <c r="G68" s="65">
        <v>1049</v>
      </c>
      <c r="H68" s="116">
        <v>415</v>
      </c>
      <c r="I68" s="116">
        <v>442</v>
      </c>
      <c r="J68" s="67">
        <f t="shared" si="2"/>
        <v>857</v>
      </c>
      <c r="K68" s="99">
        <f t="shared" si="3"/>
        <v>0.8169685414680649</v>
      </c>
      <c r="L68" s="119">
        <v>829</v>
      </c>
      <c r="M68" s="99">
        <f t="shared" si="4"/>
        <v>0.9673278879813302</v>
      </c>
      <c r="N68" s="119">
        <v>7</v>
      </c>
      <c r="O68" s="99">
        <f t="shared" si="5"/>
        <v>0.008168028004667444</v>
      </c>
      <c r="P68" s="119">
        <v>21</v>
      </c>
      <c r="Q68" s="99">
        <f t="shared" si="6"/>
        <v>0.024504084014002333</v>
      </c>
      <c r="R68" s="122">
        <v>0</v>
      </c>
      <c r="S68" s="127">
        <v>33</v>
      </c>
      <c r="T68" s="89">
        <f t="shared" si="28"/>
        <v>0.039806996381182146</v>
      </c>
      <c r="U68" s="116">
        <v>201</v>
      </c>
      <c r="V68" s="91">
        <f t="shared" si="7"/>
        <v>0.24246079613992763</v>
      </c>
      <c r="W68" s="130">
        <v>32</v>
      </c>
      <c r="X68" s="91">
        <f t="shared" si="8"/>
        <v>0.038600723763570564</v>
      </c>
      <c r="Y68" s="130">
        <v>320</v>
      </c>
      <c r="Z68" s="93">
        <f t="shared" si="9"/>
        <v>0.38600723763570566</v>
      </c>
      <c r="AA68" s="116">
        <v>156</v>
      </c>
      <c r="AB68" s="91">
        <f t="shared" si="10"/>
        <v>0.1881785283474065</v>
      </c>
      <c r="AC68" s="130">
        <v>4</v>
      </c>
      <c r="AD68" s="91">
        <f t="shared" si="11"/>
        <v>0.0048250904704463205</v>
      </c>
      <c r="AE68" s="127">
        <v>0</v>
      </c>
      <c r="AF68" s="95">
        <f t="shared" si="12"/>
        <v>0</v>
      </c>
      <c r="AG68" s="130">
        <v>14</v>
      </c>
      <c r="AH68" s="91">
        <f t="shared" si="13"/>
        <v>0.016887816646562123</v>
      </c>
      <c r="AI68" s="135">
        <v>15</v>
      </c>
      <c r="AJ68" s="91">
        <f t="shared" si="14"/>
        <v>0.018094089264173704</v>
      </c>
      <c r="AK68" s="130">
        <v>0</v>
      </c>
      <c r="AL68" s="97">
        <f t="shared" si="15"/>
        <v>0</v>
      </c>
      <c r="AM68" s="130">
        <v>2</v>
      </c>
      <c r="AN68" s="91">
        <f t="shared" si="16"/>
        <v>0.0024125452352231603</v>
      </c>
      <c r="AO68" s="130">
        <v>2</v>
      </c>
      <c r="AP68" s="97">
        <f t="shared" si="17"/>
        <v>0.0024125452352231603</v>
      </c>
      <c r="AQ68" s="127">
        <v>5</v>
      </c>
      <c r="AR68" s="95">
        <f t="shared" si="18"/>
        <v>0.006031363088057901</v>
      </c>
      <c r="AS68" s="130">
        <v>35</v>
      </c>
      <c r="AT68" s="91">
        <f t="shared" si="19"/>
        <v>0.04221954161640531</v>
      </c>
      <c r="AU68" s="130">
        <v>7</v>
      </c>
      <c r="AV68" s="91">
        <f t="shared" si="20"/>
        <v>0.008443908323281062</v>
      </c>
      <c r="AW68" s="130">
        <v>3</v>
      </c>
      <c r="AX68" s="91">
        <f t="shared" si="21"/>
        <v>0.0036188178528347406</v>
      </c>
      <c r="AZ68" s="31" t="b">
        <f t="shared" si="22"/>
        <v>1</v>
      </c>
      <c r="BA68" s="31" t="b">
        <f t="shared" si="23"/>
        <v>1</v>
      </c>
      <c r="BB68" s="42"/>
      <c r="BC68" s="34">
        <f t="shared" si="24"/>
        <v>857</v>
      </c>
      <c r="BD68" s="34">
        <f t="shared" si="25"/>
        <v>829</v>
      </c>
      <c r="BE68" s="34">
        <f t="shared" si="26"/>
        <v>234</v>
      </c>
      <c r="BF68" s="34">
        <f t="shared" si="27"/>
        <v>476</v>
      </c>
    </row>
    <row r="69" spans="1:58" s="18" customFormat="1" ht="49.5" customHeight="1">
      <c r="A69" s="16">
        <v>62</v>
      </c>
      <c r="B69" s="17" t="s">
        <v>113</v>
      </c>
      <c r="C69" s="14">
        <f t="shared" si="0"/>
        <v>0</v>
      </c>
      <c r="D69" s="68">
        <v>3</v>
      </c>
      <c r="E69" s="64">
        <v>3</v>
      </c>
      <c r="F69" s="64">
        <f t="shared" si="1"/>
        <v>1058</v>
      </c>
      <c r="G69" s="64">
        <v>1058</v>
      </c>
      <c r="H69" s="117">
        <v>405</v>
      </c>
      <c r="I69" s="117">
        <v>435</v>
      </c>
      <c r="J69" s="69">
        <f t="shared" si="2"/>
        <v>840</v>
      </c>
      <c r="K69" s="100">
        <f t="shared" si="3"/>
        <v>0.7939508506616257</v>
      </c>
      <c r="L69" s="120">
        <v>822</v>
      </c>
      <c r="M69" s="100">
        <f t="shared" si="4"/>
        <v>0.9785714285714285</v>
      </c>
      <c r="N69" s="120">
        <v>5</v>
      </c>
      <c r="O69" s="100">
        <f t="shared" si="5"/>
        <v>0.005952380952380952</v>
      </c>
      <c r="P69" s="120">
        <v>13</v>
      </c>
      <c r="Q69" s="100">
        <f t="shared" si="6"/>
        <v>0.015476190476190477</v>
      </c>
      <c r="R69" s="123">
        <v>0</v>
      </c>
      <c r="S69" s="128">
        <v>25</v>
      </c>
      <c r="T69" s="90">
        <f t="shared" si="28"/>
        <v>0.030413625304136254</v>
      </c>
      <c r="U69" s="117">
        <v>104</v>
      </c>
      <c r="V69" s="92">
        <f t="shared" si="7"/>
        <v>0.12652068126520682</v>
      </c>
      <c r="W69" s="129">
        <v>34</v>
      </c>
      <c r="X69" s="92">
        <f t="shared" si="8"/>
        <v>0.0413625304136253</v>
      </c>
      <c r="Y69" s="129">
        <v>315</v>
      </c>
      <c r="Z69" s="94">
        <f t="shared" si="9"/>
        <v>0.38321167883211676</v>
      </c>
      <c r="AA69" s="117">
        <v>287</v>
      </c>
      <c r="AB69" s="92">
        <f t="shared" si="10"/>
        <v>0.3491484184914842</v>
      </c>
      <c r="AC69" s="129">
        <v>7</v>
      </c>
      <c r="AD69" s="92">
        <f t="shared" si="11"/>
        <v>0.00851581508515815</v>
      </c>
      <c r="AE69" s="128">
        <v>1</v>
      </c>
      <c r="AF69" s="96">
        <f t="shared" si="12"/>
        <v>0.0012165450121654502</v>
      </c>
      <c r="AG69" s="129">
        <v>6</v>
      </c>
      <c r="AH69" s="92">
        <f t="shared" si="13"/>
        <v>0.0072992700729927005</v>
      </c>
      <c r="AI69" s="136">
        <v>12</v>
      </c>
      <c r="AJ69" s="92">
        <f t="shared" si="14"/>
        <v>0.014598540145985401</v>
      </c>
      <c r="AK69" s="129">
        <v>0</v>
      </c>
      <c r="AL69" s="98">
        <f t="shared" si="15"/>
        <v>0</v>
      </c>
      <c r="AM69" s="129">
        <v>0</v>
      </c>
      <c r="AN69" s="92">
        <f t="shared" si="16"/>
        <v>0</v>
      </c>
      <c r="AO69" s="129">
        <v>0</v>
      </c>
      <c r="AP69" s="98">
        <f t="shared" si="17"/>
        <v>0</v>
      </c>
      <c r="AQ69" s="128">
        <v>1</v>
      </c>
      <c r="AR69" s="96">
        <f t="shared" si="18"/>
        <v>0.0012165450121654502</v>
      </c>
      <c r="AS69" s="129">
        <v>19</v>
      </c>
      <c r="AT69" s="92">
        <f t="shared" si="19"/>
        <v>0.023114355231143552</v>
      </c>
      <c r="AU69" s="129">
        <v>5</v>
      </c>
      <c r="AV69" s="92">
        <f t="shared" si="20"/>
        <v>0.006082725060827251</v>
      </c>
      <c r="AW69" s="129">
        <v>6</v>
      </c>
      <c r="AX69" s="92">
        <f t="shared" si="21"/>
        <v>0.0072992700729927005</v>
      </c>
      <c r="AZ69" s="31" t="b">
        <f t="shared" si="22"/>
        <v>1</v>
      </c>
      <c r="BA69" s="31" t="b">
        <f t="shared" si="23"/>
        <v>1</v>
      </c>
      <c r="BB69" s="41"/>
      <c r="BC69" s="34">
        <f t="shared" si="24"/>
        <v>840</v>
      </c>
      <c r="BD69" s="34">
        <f t="shared" si="25"/>
        <v>822</v>
      </c>
      <c r="BE69" s="34">
        <f t="shared" si="26"/>
        <v>129</v>
      </c>
      <c r="BF69" s="34">
        <f t="shared" si="27"/>
        <v>602</v>
      </c>
    </row>
    <row r="70" spans="1:58" s="19" customFormat="1" ht="49.5" customHeight="1">
      <c r="A70" s="13">
        <v>63</v>
      </c>
      <c r="B70" s="14" t="s">
        <v>61</v>
      </c>
      <c r="C70" s="14">
        <f t="shared" si="0"/>
        <v>0</v>
      </c>
      <c r="D70" s="66">
        <v>1</v>
      </c>
      <c r="E70" s="65">
        <v>1</v>
      </c>
      <c r="F70" s="65">
        <f t="shared" si="1"/>
        <v>155</v>
      </c>
      <c r="G70" s="65">
        <v>155</v>
      </c>
      <c r="H70" s="116">
        <v>66</v>
      </c>
      <c r="I70" s="116">
        <v>66</v>
      </c>
      <c r="J70" s="67">
        <f t="shared" si="2"/>
        <v>132</v>
      </c>
      <c r="K70" s="99">
        <f t="shared" si="3"/>
        <v>0.8516129032258064</v>
      </c>
      <c r="L70" s="119">
        <v>130</v>
      </c>
      <c r="M70" s="99">
        <f t="shared" si="4"/>
        <v>0.9848484848484849</v>
      </c>
      <c r="N70" s="119">
        <v>0</v>
      </c>
      <c r="O70" s="99">
        <f t="shared" si="5"/>
        <v>0</v>
      </c>
      <c r="P70" s="119">
        <v>2</v>
      </c>
      <c r="Q70" s="99">
        <f t="shared" si="6"/>
        <v>0.015151515151515152</v>
      </c>
      <c r="R70" s="122">
        <v>0</v>
      </c>
      <c r="S70" s="127">
        <v>5</v>
      </c>
      <c r="T70" s="89">
        <f t="shared" si="28"/>
        <v>0.038461538461538464</v>
      </c>
      <c r="U70" s="116">
        <v>35</v>
      </c>
      <c r="V70" s="91">
        <f t="shared" si="7"/>
        <v>0.2692307692307692</v>
      </c>
      <c r="W70" s="130">
        <v>5</v>
      </c>
      <c r="X70" s="91">
        <f t="shared" si="8"/>
        <v>0.038461538461538464</v>
      </c>
      <c r="Y70" s="130">
        <v>38</v>
      </c>
      <c r="Z70" s="93">
        <f t="shared" si="9"/>
        <v>0.2923076923076923</v>
      </c>
      <c r="AA70" s="116">
        <v>43</v>
      </c>
      <c r="AB70" s="91">
        <f t="shared" si="10"/>
        <v>0.33076923076923076</v>
      </c>
      <c r="AC70" s="130">
        <v>0</v>
      </c>
      <c r="AD70" s="91">
        <f t="shared" si="11"/>
        <v>0</v>
      </c>
      <c r="AE70" s="127">
        <v>0</v>
      </c>
      <c r="AF70" s="95">
        <f t="shared" si="12"/>
        <v>0</v>
      </c>
      <c r="AG70" s="130">
        <v>0</v>
      </c>
      <c r="AH70" s="91">
        <f t="shared" si="13"/>
        <v>0</v>
      </c>
      <c r="AI70" s="135">
        <v>1</v>
      </c>
      <c r="AJ70" s="91">
        <f t="shared" si="14"/>
        <v>0.007692307692307693</v>
      </c>
      <c r="AK70" s="130">
        <v>1</v>
      </c>
      <c r="AL70" s="97">
        <f t="shared" si="15"/>
        <v>0.007692307692307693</v>
      </c>
      <c r="AM70" s="130">
        <v>0</v>
      </c>
      <c r="AN70" s="91">
        <f t="shared" si="16"/>
        <v>0</v>
      </c>
      <c r="AO70" s="130">
        <v>1</v>
      </c>
      <c r="AP70" s="97">
        <f t="shared" si="17"/>
        <v>0.007692307692307693</v>
      </c>
      <c r="AQ70" s="127">
        <v>0</v>
      </c>
      <c r="AR70" s="95">
        <f t="shared" si="18"/>
        <v>0</v>
      </c>
      <c r="AS70" s="130">
        <v>0</v>
      </c>
      <c r="AT70" s="91">
        <f t="shared" si="19"/>
        <v>0</v>
      </c>
      <c r="AU70" s="130">
        <v>1</v>
      </c>
      <c r="AV70" s="91">
        <f t="shared" si="20"/>
        <v>0.007692307692307693</v>
      </c>
      <c r="AW70" s="130">
        <v>0</v>
      </c>
      <c r="AX70" s="91">
        <f t="shared" si="21"/>
        <v>0</v>
      </c>
      <c r="AZ70" s="31" t="b">
        <f t="shared" si="22"/>
        <v>1</v>
      </c>
      <c r="BA70" s="31" t="b">
        <f t="shared" si="23"/>
        <v>1</v>
      </c>
      <c r="BB70" s="42"/>
      <c r="BC70" s="34">
        <f t="shared" si="24"/>
        <v>132</v>
      </c>
      <c r="BD70" s="34">
        <f t="shared" si="25"/>
        <v>130</v>
      </c>
      <c r="BE70" s="34">
        <f t="shared" si="26"/>
        <v>40</v>
      </c>
      <c r="BF70" s="34">
        <f t="shared" si="27"/>
        <v>81</v>
      </c>
    </row>
    <row r="71" spans="1:58" s="18" customFormat="1" ht="49.5" customHeight="1">
      <c r="A71" s="16">
        <v>64</v>
      </c>
      <c r="B71" s="17" t="s">
        <v>62</v>
      </c>
      <c r="C71" s="14">
        <f t="shared" si="0"/>
        <v>0</v>
      </c>
      <c r="D71" s="68">
        <v>6</v>
      </c>
      <c r="E71" s="64">
        <v>6</v>
      </c>
      <c r="F71" s="64">
        <f t="shared" si="1"/>
        <v>4083</v>
      </c>
      <c r="G71" s="64">
        <v>4083</v>
      </c>
      <c r="H71" s="117">
        <v>1593</v>
      </c>
      <c r="I71" s="117">
        <v>1663</v>
      </c>
      <c r="J71" s="69">
        <f t="shared" si="2"/>
        <v>3256</v>
      </c>
      <c r="K71" s="100">
        <f t="shared" si="3"/>
        <v>0.7974528532941465</v>
      </c>
      <c r="L71" s="120">
        <v>3158</v>
      </c>
      <c r="M71" s="100">
        <f t="shared" si="4"/>
        <v>0.9699017199017199</v>
      </c>
      <c r="N71" s="120">
        <v>22</v>
      </c>
      <c r="O71" s="100">
        <f t="shared" si="5"/>
        <v>0.006756756756756757</v>
      </c>
      <c r="P71" s="120">
        <v>76</v>
      </c>
      <c r="Q71" s="100">
        <f t="shared" si="6"/>
        <v>0.02334152334152334</v>
      </c>
      <c r="R71" s="123">
        <v>0</v>
      </c>
      <c r="S71" s="128">
        <v>95</v>
      </c>
      <c r="T71" s="90">
        <f t="shared" si="28"/>
        <v>0.03008233058898037</v>
      </c>
      <c r="U71" s="117">
        <v>715</v>
      </c>
      <c r="V71" s="92">
        <f t="shared" si="7"/>
        <v>0.22640911969601013</v>
      </c>
      <c r="W71" s="129">
        <v>116</v>
      </c>
      <c r="X71" s="92">
        <f t="shared" si="8"/>
        <v>0.03673210892970234</v>
      </c>
      <c r="Y71" s="129">
        <v>1437</v>
      </c>
      <c r="Z71" s="94">
        <f t="shared" si="9"/>
        <v>0.45503483217226093</v>
      </c>
      <c r="AA71" s="117">
        <v>575</v>
      </c>
      <c r="AB71" s="92">
        <f t="shared" si="10"/>
        <v>0.18207726409119696</v>
      </c>
      <c r="AC71" s="129">
        <v>17</v>
      </c>
      <c r="AD71" s="92">
        <f t="shared" si="11"/>
        <v>0.005383153894870171</v>
      </c>
      <c r="AE71" s="128">
        <v>5</v>
      </c>
      <c r="AF71" s="96">
        <f t="shared" si="12"/>
        <v>0.0015832805573147563</v>
      </c>
      <c r="AG71" s="129">
        <v>14</v>
      </c>
      <c r="AH71" s="92">
        <f t="shared" si="13"/>
        <v>0.004433185560481318</v>
      </c>
      <c r="AI71" s="136">
        <v>87</v>
      </c>
      <c r="AJ71" s="92">
        <f t="shared" si="14"/>
        <v>0.027549081697276757</v>
      </c>
      <c r="AK71" s="129">
        <v>4</v>
      </c>
      <c r="AL71" s="98">
        <f t="shared" si="15"/>
        <v>0.001266624445851805</v>
      </c>
      <c r="AM71" s="129">
        <v>7</v>
      </c>
      <c r="AN71" s="92">
        <f t="shared" si="16"/>
        <v>0.002216592780240659</v>
      </c>
      <c r="AO71" s="129">
        <v>11</v>
      </c>
      <c r="AP71" s="98">
        <f t="shared" si="17"/>
        <v>0.0034832172260924636</v>
      </c>
      <c r="AQ71" s="128">
        <v>4</v>
      </c>
      <c r="AR71" s="96">
        <f t="shared" si="18"/>
        <v>0.001266624445851805</v>
      </c>
      <c r="AS71" s="129">
        <v>58</v>
      </c>
      <c r="AT71" s="92">
        <f t="shared" si="19"/>
        <v>0.01836605446485117</v>
      </c>
      <c r="AU71" s="129">
        <v>8</v>
      </c>
      <c r="AV71" s="92">
        <f t="shared" si="20"/>
        <v>0.00253324889170361</v>
      </c>
      <c r="AW71" s="129">
        <v>5</v>
      </c>
      <c r="AX71" s="92">
        <f t="shared" si="21"/>
        <v>0.0015832805573147563</v>
      </c>
      <c r="AZ71" s="31" t="b">
        <f t="shared" si="22"/>
        <v>1</v>
      </c>
      <c r="BA71" s="31" t="b">
        <f t="shared" si="23"/>
        <v>1</v>
      </c>
      <c r="BB71" s="41"/>
      <c r="BC71" s="34">
        <f t="shared" si="24"/>
        <v>3256</v>
      </c>
      <c r="BD71" s="34">
        <f t="shared" si="25"/>
        <v>3158</v>
      </c>
      <c r="BE71" s="34">
        <f t="shared" si="26"/>
        <v>810</v>
      </c>
      <c r="BF71" s="34">
        <f t="shared" si="27"/>
        <v>2012</v>
      </c>
    </row>
    <row r="72" spans="1:58" s="19" customFormat="1" ht="49.5" customHeight="1">
      <c r="A72" s="13">
        <v>65</v>
      </c>
      <c r="B72" s="14" t="s">
        <v>63</v>
      </c>
      <c r="C72" s="14">
        <f t="shared" si="0"/>
        <v>0</v>
      </c>
      <c r="D72" s="66">
        <v>1</v>
      </c>
      <c r="E72" s="65">
        <v>1</v>
      </c>
      <c r="F72" s="65">
        <f t="shared" si="1"/>
        <v>615</v>
      </c>
      <c r="G72" s="65">
        <v>615</v>
      </c>
      <c r="H72" s="116">
        <v>252</v>
      </c>
      <c r="I72" s="116">
        <v>268</v>
      </c>
      <c r="J72" s="67">
        <f t="shared" si="2"/>
        <v>520</v>
      </c>
      <c r="K72" s="99">
        <f t="shared" si="3"/>
        <v>0.8455284552845529</v>
      </c>
      <c r="L72" s="119">
        <v>497</v>
      </c>
      <c r="M72" s="99">
        <f t="shared" si="4"/>
        <v>0.9557692307692308</v>
      </c>
      <c r="N72" s="119">
        <v>8</v>
      </c>
      <c r="O72" s="99">
        <f t="shared" si="5"/>
        <v>0.015384615384615385</v>
      </c>
      <c r="P72" s="119">
        <v>15</v>
      </c>
      <c r="Q72" s="99">
        <f t="shared" si="6"/>
        <v>0.028846153846153848</v>
      </c>
      <c r="R72" s="122">
        <v>0</v>
      </c>
      <c r="S72" s="127">
        <v>6</v>
      </c>
      <c r="T72" s="89">
        <f t="shared" si="28"/>
        <v>0.012072434607645875</v>
      </c>
      <c r="U72" s="116">
        <v>57</v>
      </c>
      <c r="V72" s="91">
        <f t="shared" si="7"/>
        <v>0.11468812877263582</v>
      </c>
      <c r="W72" s="130">
        <v>24</v>
      </c>
      <c r="X72" s="91">
        <f t="shared" si="8"/>
        <v>0.0482897384305835</v>
      </c>
      <c r="Y72" s="130">
        <v>189</v>
      </c>
      <c r="Z72" s="93">
        <f t="shared" si="9"/>
        <v>0.38028169014084506</v>
      </c>
      <c r="AA72" s="116">
        <v>181</v>
      </c>
      <c r="AB72" s="91">
        <f t="shared" si="10"/>
        <v>0.3641851106639839</v>
      </c>
      <c r="AC72" s="130">
        <v>1</v>
      </c>
      <c r="AD72" s="91">
        <f t="shared" si="11"/>
        <v>0.002012072434607646</v>
      </c>
      <c r="AE72" s="127">
        <v>1</v>
      </c>
      <c r="AF72" s="95">
        <f t="shared" si="12"/>
        <v>0.002012072434607646</v>
      </c>
      <c r="AG72" s="130">
        <v>1</v>
      </c>
      <c r="AH72" s="91">
        <f t="shared" si="13"/>
        <v>0.002012072434607646</v>
      </c>
      <c r="AI72" s="135">
        <v>19</v>
      </c>
      <c r="AJ72" s="91">
        <f t="shared" si="14"/>
        <v>0.03822937625754527</v>
      </c>
      <c r="AK72" s="130">
        <v>1</v>
      </c>
      <c r="AL72" s="97">
        <f t="shared" si="15"/>
        <v>0.002012072434607646</v>
      </c>
      <c r="AM72" s="130">
        <v>0</v>
      </c>
      <c r="AN72" s="91">
        <f t="shared" si="16"/>
        <v>0</v>
      </c>
      <c r="AO72" s="130">
        <v>1</v>
      </c>
      <c r="AP72" s="97">
        <f t="shared" si="17"/>
        <v>0.002012072434607646</v>
      </c>
      <c r="AQ72" s="127">
        <v>0</v>
      </c>
      <c r="AR72" s="95">
        <f t="shared" si="18"/>
        <v>0</v>
      </c>
      <c r="AS72" s="130">
        <v>12</v>
      </c>
      <c r="AT72" s="91">
        <f t="shared" si="19"/>
        <v>0.02414486921529175</v>
      </c>
      <c r="AU72" s="130">
        <v>3</v>
      </c>
      <c r="AV72" s="91">
        <f t="shared" si="20"/>
        <v>0.006036217303822937</v>
      </c>
      <c r="AW72" s="130">
        <v>1</v>
      </c>
      <c r="AX72" s="91">
        <f t="shared" si="21"/>
        <v>0.002012072434607646</v>
      </c>
      <c r="AZ72" s="31" t="b">
        <f t="shared" si="22"/>
        <v>1</v>
      </c>
      <c r="BA72" s="31" t="b">
        <f t="shared" si="23"/>
        <v>1</v>
      </c>
      <c r="BB72" s="42"/>
      <c r="BC72" s="34">
        <f t="shared" si="24"/>
        <v>520</v>
      </c>
      <c r="BD72" s="34">
        <f t="shared" si="25"/>
        <v>497</v>
      </c>
      <c r="BE72" s="34">
        <f t="shared" si="26"/>
        <v>63</v>
      </c>
      <c r="BF72" s="34">
        <f t="shared" si="27"/>
        <v>370</v>
      </c>
    </row>
    <row r="73" spans="1:58" s="18" customFormat="1" ht="49.5" customHeight="1">
      <c r="A73" s="16">
        <v>66</v>
      </c>
      <c r="B73" s="17" t="s">
        <v>64</v>
      </c>
      <c r="C73" s="14">
        <f aca="true" t="shared" si="29" ref="C73:C84">E73-D73</f>
        <v>0</v>
      </c>
      <c r="D73" s="68">
        <v>1</v>
      </c>
      <c r="E73" s="64">
        <v>1</v>
      </c>
      <c r="F73" s="64">
        <f aca="true" t="shared" si="30" ref="F73:F84">IF(J73&lt;&gt;0,G73,0)</f>
        <v>344</v>
      </c>
      <c r="G73" s="64">
        <v>344</v>
      </c>
      <c r="H73" s="117">
        <v>138</v>
      </c>
      <c r="I73" s="117">
        <v>140</v>
      </c>
      <c r="J73" s="69">
        <f aca="true" t="shared" si="31" ref="J73:J84">SUM(H73:I73)</f>
        <v>278</v>
      </c>
      <c r="K73" s="100">
        <f aca="true" t="shared" si="32" ref="K73:K84">(J73/G73)</f>
        <v>0.8081395348837209</v>
      </c>
      <c r="L73" s="120">
        <v>269</v>
      </c>
      <c r="M73" s="100">
        <f aca="true" t="shared" si="33" ref="M73:M87">(L73/J73)</f>
        <v>0.9676258992805755</v>
      </c>
      <c r="N73" s="120">
        <v>1</v>
      </c>
      <c r="O73" s="100">
        <f aca="true" t="shared" si="34" ref="O73:O87">(N73/J73)</f>
        <v>0.0035971223021582736</v>
      </c>
      <c r="P73" s="120">
        <v>8</v>
      </c>
      <c r="Q73" s="100">
        <f aca="true" t="shared" si="35" ref="Q73:Q84">(P73/J73)</f>
        <v>0.02877697841726619</v>
      </c>
      <c r="R73" s="123">
        <v>0</v>
      </c>
      <c r="S73" s="128">
        <v>10</v>
      </c>
      <c r="T73" s="90">
        <f t="shared" si="28"/>
        <v>0.03717472118959108</v>
      </c>
      <c r="U73" s="117">
        <v>61</v>
      </c>
      <c r="V73" s="92">
        <f aca="true" t="shared" si="36" ref="V73:V84">(U73/$L73)</f>
        <v>0.22676579925650558</v>
      </c>
      <c r="W73" s="129">
        <v>17</v>
      </c>
      <c r="X73" s="92">
        <f aca="true" t="shared" si="37" ref="X73:X87">(W73/$L73)</f>
        <v>0.06319702602230483</v>
      </c>
      <c r="Y73" s="129">
        <v>112</v>
      </c>
      <c r="Z73" s="94">
        <f aca="true" t="shared" si="38" ref="Z73:Z84">(Y73/$L73)</f>
        <v>0.4163568773234201</v>
      </c>
      <c r="AA73" s="117">
        <v>37</v>
      </c>
      <c r="AB73" s="92">
        <f aca="true" t="shared" si="39" ref="AB73:AB87">(AA73/$L73)</f>
        <v>0.137546468401487</v>
      </c>
      <c r="AC73" s="129">
        <v>1</v>
      </c>
      <c r="AD73" s="92">
        <f aca="true" t="shared" si="40" ref="AD73:AD87">(AC73/$L73)</f>
        <v>0.0037174721189591076</v>
      </c>
      <c r="AE73" s="128">
        <v>0</v>
      </c>
      <c r="AF73" s="96">
        <f aca="true" t="shared" si="41" ref="AF73:AF87">(AE73/$L73)</f>
        <v>0</v>
      </c>
      <c r="AG73" s="129">
        <v>2</v>
      </c>
      <c r="AH73" s="92">
        <f aca="true" t="shared" si="42" ref="AH73:AH87">(AG73/$L73)</f>
        <v>0.007434944237918215</v>
      </c>
      <c r="AI73" s="136">
        <v>10</v>
      </c>
      <c r="AJ73" s="92">
        <f aca="true" t="shared" si="43" ref="AJ73:AJ87">(AI73/$L73)</f>
        <v>0.03717472118959108</v>
      </c>
      <c r="AK73" s="129">
        <v>0</v>
      </c>
      <c r="AL73" s="98">
        <f aca="true" t="shared" si="44" ref="AL73:AL87">(AK73/$L73)</f>
        <v>0</v>
      </c>
      <c r="AM73" s="129">
        <v>1</v>
      </c>
      <c r="AN73" s="92">
        <f aca="true" t="shared" si="45" ref="AN73:AN87">(AM73/$L73)</f>
        <v>0.0037174721189591076</v>
      </c>
      <c r="AO73" s="129">
        <v>0</v>
      </c>
      <c r="AP73" s="98">
        <f aca="true" t="shared" si="46" ref="AP73:AP87">(AO73/$L73)</f>
        <v>0</v>
      </c>
      <c r="AQ73" s="128">
        <v>4</v>
      </c>
      <c r="AR73" s="96">
        <f aca="true" t="shared" si="47" ref="AR73:AR87">(AQ73/$L73)</f>
        <v>0.01486988847583643</v>
      </c>
      <c r="AS73" s="129">
        <v>12</v>
      </c>
      <c r="AT73" s="92">
        <f aca="true" t="shared" si="48" ref="AT73:AT87">(AS73/$L73)</f>
        <v>0.04460966542750929</v>
      </c>
      <c r="AU73" s="129">
        <v>1</v>
      </c>
      <c r="AV73" s="92">
        <f aca="true" t="shared" si="49" ref="AV73:AV87">(AU73/$L73)</f>
        <v>0.0037174721189591076</v>
      </c>
      <c r="AW73" s="129">
        <v>1</v>
      </c>
      <c r="AX73" s="92">
        <f aca="true" t="shared" si="50" ref="AX73:AX87">(AW73/$L73)</f>
        <v>0.0037174721189591076</v>
      </c>
      <c r="AZ73" s="31" t="b">
        <f aca="true" t="shared" si="51" ref="AZ73:AZ87">IF(J73=BC73,TRUE,FALSE)</f>
        <v>1</v>
      </c>
      <c r="BA73" s="31" t="b">
        <f aca="true" t="shared" si="52" ref="BA73:BA87">IF(L73=BD73,TRUE,FALSE)</f>
        <v>1</v>
      </c>
      <c r="BB73" s="41"/>
      <c r="BC73" s="34">
        <f aca="true" t="shared" si="53" ref="BC73:BC87">SUM(L73,N73,P73,R73)</f>
        <v>278</v>
      </c>
      <c r="BD73" s="34">
        <f aca="true" t="shared" si="54" ref="BD73:BD87">SUM(S73,U73,W73,Y73,AA73,AC73,AE73,AG73,AI73,AK73,AM73,AO73,AQ73,AS73,AU73,AW73)</f>
        <v>269</v>
      </c>
      <c r="BE73" s="34">
        <f aca="true" t="shared" si="55" ref="BE73:BE87">SUM(S73,U73)</f>
        <v>71</v>
      </c>
      <c r="BF73" s="34">
        <f aca="true" t="shared" si="56" ref="BF73:BF87">SUM(Y73,AA73)</f>
        <v>149</v>
      </c>
    </row>
    <row r="74" spans="1:58" s="19" customFormat="1" ht="49.5" customHeight="1">
      <c r="A74" s="13">
        <v>67</v>
      </c>
      <c r="B74" s="14" t="s">
        <v>65</v>
      </c>
      <c r="C74" s="14">
        <f t="shared" si="29"/>
        <v>0</v>
      </c>
      <c r="D74" s="66">
        <v>2</v>
      </c>
      <c r="E74" s="65">
        <v>2</v>
      </c>
      <c r="F74" s="79">
        <f t="shared" si="30"/>
        <v>210</v>
      </c>
      <c r="G74" s="79">
        <v>210</v>
      </c>
      <c r="H74" s="116">
        <v>84</v>
      </c>
      <c r="I74" s="116">
        <v>83</v>
      </c>
      <c r="J74" s="67">
        <f t="shared" si="31"/>
        <v>167</v>
      </c>
      <c r="K74" s="99">
        <f t="shared" si="32"/>
        <v>0.7952380952380952</v>
      </c>
      <c r="L74" s="119">
        <v>165</v>
      </c>
      <c r="M74" s="99">
        <f t="shared" si="33"/>
        <v>0.9880239520958084</v>
      </c>
      <c r="N74" s="119">
        <v>0</v>
      </c>
      <c r="O74" s="99">
        <f t="shared" si="34"/>
        <v>0</v>
      </c>
      <c r="P74" s="119">
        <v>2</v>
      </c>
      <c r="Q74" s="99">
        <f t="shared" si="35"/>
        <v>0.011976047904191617</v>
      </c>
      <c r="R74" s="122">
        <v>0</v>
      </c>
      <c r="S74" s="127">
        <v>5</v>
      </c>
      <c r="T74" s="89">
        <f aca="true" t="shared" si="57" ref="T74:T84">(S74/$L74)</f>
        <v>0.030303030303030304</v>
      </c>
      <c r="U74" s="116">
        <v>21</v>
      </c>
      <c r="V74" s="91">
        <f t="shared" si="36"/>
        <v>0.12727272727272726</v>
      </c>
      <c r="W74" s="130">
        <v>2</v>
      </c>
      <c r="X74" s="91">
        <f t="shared" si="37"/>
        <v>0.012121212121212121</v>
      </c>
      <c r="Y74" s="130">
        <v>61</v>
      </c>
      <c r="Z74" s="93">
        <f t="shared" si="38"/>
        <v>0.3696969696969697</v>
      </c>
      <c r="AA74" s="116">
        <v>64</v>
      </c>
      <c r="AB74" s="91">
        <f t="shared" si="39"/>
        <v>0.3878787878787879</v>
      </c>
      <c r="AC74" s="130">
        <v>0</v>
      </c>
      <c r="AD74" s="91">
        <f t="shared" si="40"/>
        <v>0</v>
      </c>
      <c r="AE74" s="127">
        <v>1</v>
      </c>
      <c r="AF74" s="95">
        <f t="shared" si="41"/>
        <v>0.006060606060606061</v>
      </c>
      <c r="AG74" s="130">
        <v>1</v>
      </c>
      <c r="AH74" s="91">
        <f t="shared" si="42"/>
        <v>0.006060606060606061</v>
      </c>
      <c r="AI74" s="135">
        <v>4</v>
      </c>
      <c r="AJ74" s="91">
        <f t="shared" si="43"/>
        <v>0.024242424242424242</v>
      </c>
      <c r="AK74" s="130">
        <v>0</v>
      </c>
      <c r="AL74" s="97">
        <f t="shared" si="44"/>
        <v>0</v>
      </c>
      <c r="AM74" s="130">
        <v>0</v>
      </c>
      <c r="AN74" s="91">
        <f t="shared" si="45"/>
        <v>0</v>
      </c>
      <c r="AO74" s="130">
        <v>1</v>
      </c>
      <c r="AP74" s="97">
        <f t="shared" si="46"/>
        <v>0.006060606060606061</v>
      </c>
      <c r="AQ74" s="127">
        <v>1</v>
      </c>
      <c r="AR74" s="95">
        <f t="shared" si="47"/>
        <v>0.006060606060606061</v>
      </c>
      <c r="AS74" s="130">
        <v>3</v>
      </c>
      <c r="AT74" s="91">
        <f t="shared" si="48"/>
        <v>0.01818181818181818</v>
      </c>
      <c r="AU74" s="130">
        <v>1</v>
      </c>
      <c r="AV74" s="91">
        <f t="shared" si="49"/>
        <v>0.006060606060606061</v>
      </c>
      <c r="AW74" s="130">
        <v>0</v>
      </c>
      <c r="AX74" s="91">
        <f t="shared" si="50"/>
        <v>0</v>
      </c>
      <c r="AZ74" s="31" t="b">
        <f t="shared" si="51"/>
        <v>1</v>
      </c>
      <c r="BA74" s="31" t="b">
        <f t="shared" si="52"/>
        <v>1</v>
      </c>
      <c r="BB74" s="42"/>
      <c r="BC74" s="34">
        <f t="shared" si="53"/>
        <v>167</v>
      </c>
      <c r="BD74" s="34">
        <f t="shared" si="54"/>
        <v>165</v>
      </c>
      <c r="BE74" s="34">
        <f t="shared" si="55"/>
        <v>26</v>
      </c>
      <c r="BF74" s="34">
        <f t="shared" si="56"/>
        <v>125</v>
      </c>
    </row>
    <row r="75" spans="1:58" s="18" customFormat="1" ht="49.5" customHeight="1">
      <c r="A75" s="16">
        <v>68</v>
      </c>
      <c r="B75" s="17" t="s">
        <v>66</v>
      </c>
      <c r="C75" s="14">
        <f t="shared" si="29"/>
        <v>0</v>
      </c>
      <c r="D75" s="68">
        <v>2</v>
      </c>
      <c r="E75" s="64">
        <v>2</v>
      </c>
      <c r="F75" s="64">
        <f t="shared" si="30"/>
        <v>1412</v>
      </c>
      <c r="G75" s="64">
        <v>1412</v>
      </c>
      <c r="H75" s="117">
        <v>574</v>
      </c>
      <c r="I75" s="117">
        <v>586</v>
      </c>
      <c r="J75" s="69">
        <f t="shared" si="31"/>
        <v>1160</v>
      </c>
      <c r="K75" s="100">
        <f t="shared" si="32"/>
        <v>0.8215297450424929</v>
      </c>
      <c r="L75" s="120">
        <v>1130</v>
      </c>
      <c r="M75" s="100">
        <f t="shared" si="33"/>
        <v>0.9741379310344828</v>
      </c>
      <c r="N75" s="120">
        <v>6</v>
      </c>
      <c r="O75" s="100">
        <f t="shared" si="34"/>
        <v>0.005172413793103448</v>
      </c>
      <c r="P75" s="120">
        <v>24</v>
      </c>
      <c r="Q75" s="100">
        <f t="shared" si="35"/>
        <v>0.020689655172413793</v>
      </c>
      <c r="R75" s="123">
        <v>0</v>
      </c>
      <c r="S75" s="128">
        <v>36</v>
      </c>
      <c r="T75" s="90">
        <f t="shared" si="57"/>
        <v>0.03185840707964602</v>
      </c>
      <c r="U75" s="117">
        <v>272</v>
      </c>
      <c r="V75" s="92">
        <f t="shared" si="36"/>
        <v>0.2407079646017699</v>
      </c>
      <c r="W75" s="129">
        <v>30</v>
      </c>
      <c r="X75" s="92">
        <f t="shared" si="37"/>
        <v>0.02654867256637168</v>
      </c>
      <c r="Y75" s="129">
        <v>341</v>
      </c>
      <c r="Z75" s="94">
        <f t="shared" si="38"/>
        <v>0.3017699115044248</v>
      </c>
      <c r="AA75" s="117">
        <v>371</v>
      </c>
      <c r="AB75" s="92">
        <f t="shared" si="39"/>
        <v>0.32831858407079645</v>
      </c>
      <c r="AC75" s="129">
        <v>6</v>
      </c>
      <c r="AD75" s="92">
        <f t="shared" si="40"/>
        <v>0.005309734513274336</v>
      </c>
      <c r="AE75" s="128">
        <v>1</v>
      </c>
      <c r="AF75" s="96">
        <f t="shared" si="41"/>
        <v>0.0008849557522123894</v>
      </c>
      <c r="AG75" s="129">
        <v>1</v>
      </c>
      <c r="AH75" s="92">
        <f t="shared" si="42"/>
        <v>0.0008849557522123894</v>
      </c>
      <c r="AI75" s="136">
        <v>15</v>
      </c>
      <c r="AJ75" s="92">
        <f t="shared" si="43"/>
        <v>0.01327433628318584</v>
      </c>
      <c r="AK75" s="129">
        <v>1</v>
      </c>
      <c r="AL75" s="98">
        <f t="shared" si="44"/>
        <v>0.0008849557522123894</v>
      </c>
      <c r="AM75" s="129">
        <v>3</v>
      </c>
      <c r="AN75" s="92">
        <f t="shared" si="45"/>
        <v>0.002654867256637168</v>
      </c>
      <c r="AO75" s="129">
        <v>1</v>
      </c>
      <c r="AP75" s="98">
        <f t="shared" si="46"/>
        <v>0.0008849557522123894</v>
      </c>
      <c r="AQ75" s="128">
        <v>3</v>
      </c>
      <c r="AR75" s="96">
        <f t="shared" si="47"/>
        <v>0.002654867256637168</v>
      </c>
      <c r="AS75" s="129">
        <v>36</v>
      </c>
      <c r="AT75" s="92">
        <f t="shared" si="48"/>
        <v>0.03185840707964602</v>
      </c>
      <c r="AU75" s="129">
        <v>9</v>
      </c>
      <c r="AV75" s="92">
        <f t="shared" si="49"/>
        <v>0.007964601769911504</v>
      </c>
      <c r="AW75" s="129">
        <v>4</v>
      </c>
      <c r="AX75" s="92">
        <f t="shared" si="50"/>
        <v>0.0035398230088495575</v>
      </c>
      <c r="AZ75" s="31" t="b">
        <f t="shared" si="51"/>
        <v>1</v>
      </c>
      <c r="BA75" s="31" t="b">
        <f t="shared" si="52"/>
        <v>1</v>
      </c>
      <c r="BB75" s="41"/>
      <c r="BC75" s="34">
        <f t="shared" si="53"/>
        <v>1160</v>
      </c>
      <c r="BD75" s="34">
        <f t="shared" si="54"/>
        <v>1130</v>
      </c>
      <c r="BE75" s="34">
        <f t="shared" si="55"/>
        <v>308</v>
      </c>
      <c r="BF75" s="34">
        <f t="shared" si="56"/>
        <v>712</v>
      </c>
    </row>
    <row r="76" spans="1:58" s="19" customFormat="1" ht="49.5" customHeight="1">
      <c r="A76" s="13">
        <v>69</v>
      </c>
      <c r="B76" s="14" t="s">
        <v>67</v>
      </c>
      <c r="C76" s="14">
        <f t="shared" si="29"/>
        <v>0</v>
      </c>
      <c r="D76" s="66">
        <v>3</v>
      </c>
      <c r="E76" s="65">
        <v>3</v>
      </c>
      <c r="F76" s="73">
        <f t="shared" si="30"/>
        <v>1078</v>
      </c>
      <c r="G76" s="73">
        <v>1078</v>
      </c>
      <c r="H76" s="118">
        <v>407</v>
      </c>
      <c r="I76" s="118">
        <v>388</v>
      </c>
      <c r="J76" s="67">
        <f t="shared" si="31"/>
        <v>795</v>
      </c>
      <c r="K76" s="99">
        <f t="shared" si="32"/>
        <v>0.7374768089053804</v>
      </c>
      <c r="L76" s="119">
        <v>764</v>
      </c>
      <c r="M76" s="99">
        <f t="shared" si="33"/>
        <v>0.9610062893081761</v>
      </c>
      <c r="N76" s="119">
        <v>4</v>
      </c>
      <c r="O76" s="99">
        <f t="shared" si="34"/>
        <v>0.005031446540880503</v>
      </c>
      <c r="P76" s="119">
        <v>27</v>
      </c>
      <c r="Q76" s="99">
        <f t="shared" si="35"/>
        <v>0.033962264150943396</v>
      </c>
      <c r="R76" s="122">
        <v>0</v>
      </c>
      <c r="S76" s="127">
        <v>8</v>
      </c>
      <c r="T76" s="89">
        <f t="shared" si="57"/>
        <v>0.010471204188481676</v>
      </c>
      <c r="U76" s="116">
        <v>193</v>
      </c>
      <c r="V76" s="91">
        <f t="shared" si="36"/>
        <v>0.2526178010471204</v>
      </c>
      <c r="W76" s="130">
        <v>60</v>
      </c>
      <c r="X76" s="91">
        <f t="shared" si="37"/>
        <v>0.07853403141361257</v>
      </c>
      <c r="Y76" s="130">
        <v>224</v>
      </c>
      <c r="Z76" s="93">
        <f t="shared" si="38"/>
        <v>0.2931937172774869</v>
      </c>
      <c r="AA76" s="116">
        <v>235</v>
      </c>
      <c r="AB76" s="91">
        <f t="shared" si="39"/>
        <v>0.3075916230366492</v>
      </c>
      <c r="AC76" s="130">
        <v>6</v>
      </c>
      <c r="AD76" s="91">
        <f t="shared" si="40"/>
        <v>0.007853403141361256</v>
      </c>
      <c r="AE76" s="127">
        <v>1</v>
      </c>
      <c r="AF76" s="95">
        <f t="shared" si="41"/>
        <v>0.0013089005235602095</v>
      </c>
      <c r="AG76" s="130">
        <v>2</v>
      </c>
      <c r="AH76" s="91">
        <f t="shared" si="42"/>
        <v>0.002617801047120419</v>
      </c>
      <c r="AI76" s="135">
        <v>8</v>
      </c>
      <c r="AJ76" s="91">
        <f t="shared" si="43"/>
        <v>0.010471204188481676</v>
      </c>
      <c r="AK76" s="130">
        <v>2</v>
      </c>
      <c r="AL76" s="97">
        <f t="shared" si="44"/>
        <v>0.002617801047120419</v>
      </c>
      <c r="AM76" s="130">
        <v>1</v>
      </c>
      <c r="AN76" s="91">
        <f t="shared" si="45"/>
        <v>0.0013089005235602095</v>
      </c>
      <c r="AO76" s="130">
        <v>1</v>
      </c>
      <c r="AP76" s="97">
        <f t="shared" si="46"/>
        <v>0.0013089005235602095</v>
      </c>
      <c r="AQ76" s="127">
        <v>4</v>
      </c>
      <c r="AR76" s="95">
        <f t="shared" si="47"/>
        <v>0.005235602094240838</v>
      </c>
      <c r="AS76" s="130">
        <v>14</v>
      </c>
      <c r="AT76" s="91">
        <f t="shared" si="48"/>
        <v>0.01832460732984293</v>
      </c>
      <c r="AU76" s="130">
        <v>4</v>
      </c>
      <c r="AV76" s="91">
        <f t="shared" si="49"/>
        <v>0.005235602094240838</v>
      </c>
      <c r="AW76" s="130">
        <v>1</v>
      </c>
      <c r="AX76" s="91">
        <f t="shared" si="50"/>
        <v>0.0013089005235602095</v>
      </c>
      <c r="AZ76" s="31" t="b">
        <f t="shared" si="51"/>
        <v>1</v>
      </c>
      <c r="BA76" s="31" t="b">
        <f t="shared" si="52"/>
        <v>1</v>
      </c>
      <c r="BB76" s="42"/>
      <c r="BC76" s="34">
        <f t="shared" si="53"/>
        <v>795</v>
      </c>
      <c r="BD76" s="34">
        <f t="shared" si="54"/>
        <v>764</v>
      </c>
      <c r="BE76" s="34">
        <f t="shared" si="55"/>
        <v>201</v>
      </c>
      <c r="BF76" s="34">
        <f t="shared" si="56"/>
        <v>459</v>
      </c>
    </row>
    <row r="77" spans="1:58" s="18" customFormat="1" ht="49.5" customHeight="1">
      <c r="A77" s="16">
        <v>70</v>
      </c>
      <c r="B77" s="17" t="s">
        <v>114</v>
      </c>
      <c r="C77" s="14">
        <f t="shared" si="29"/>
        <v>0</v>
      </c>
      <c r="D77" s="68">
        <v>1</v>
      </c>
      <c r="E77" s="64">
        <v>1</v>
      </c>
      <c r="F77" s="64">
        <f t="shared" si="30"/>
        <v>384</v>
      </c>
      <c r="G77" s="64">
        <v>384</v>
      </c>
      <c r="H77" s="117">
        <v>127</v>
      </c>
      <c r="I77" s="117">
        <v>125</v>
      </c>
      <c r="J77" s="69">
        <f t="shared" si="31"/>
        <v>252</v>
      </c>
      <c r="K77" s="100">
        <f t="shared" si="32"/>
        <v>0.65625</v>
      </c>
      <c r="L77" s="120">
        <v>240</v>
      </c>
      <c r="M77" s="100">
        <f t="shared" si="33"/>
        <v>0.9523809523809523</v>
      </c>
      <c r="N77" s="120">
        <v>1</v>
      </c>
      <c r="O77" s="100">
        <f t="shared" si="34"/>
        <v>0.003968253968253968</v>
      </c>
      <c r="P77" s="117">
        <v>11</v>
      </c>
      <c r="Q77" s="100">
        <f t="shared" si="35"/>
        <v>0.04365079365079365</v>
      </c>
      <c r="R77" s="125">
        <v>0</v>
      </c>
      <c r="S77" s="129">
        <v>9</v>
      </c>
      <c r="T77" s="90">
        <f t="shared" si="57"/>
        <v>0.0375</v>
      </c>
      <c r="U77" s="117">
        <v>74</v>
      </c>
      <c r="V77" s="92">
        <f t="shared" si="36"/>
        <v>0.30833333333333335</v>
      </c>
      <c r="W77" s="129">
        <v>10</v>
      </c>
      <c r="X77" s="92">
        <f t="shared" si="37"/>
        <v>0.041666666666666664</v>
      </c>
      <c r="Y77" s="129">
        <v>55</v>
      </c>
      <c r="Z77" s="94">
        <f t="shared" si="38"/>
        <v>0.22916666666666666</v>
      </c>
      <c r="AA77" s="117">
        <v>79</v>
      </c>
      <c r="AB77" s="92">
        <f t="shared" si="39"/>
        <v>0.32916666666666666</v>
      </c>
      <c r="AC77" s="129">
        <v>0</v>
      </c>
      <c r="AD77" s="92">
        <f t="shared" si="40"/>
        <v>0</v>
      </c>
      <c r="AE77" s="129">
        <v>0</v>
      </c>
      <c r="AF77" s="96">
        <f t="shared" si="41"/>
        <v>0</v>
      </c>
      <c r="AG77" s="129">
        <v>0</v>
      </c>
      <c r="AH77" s="92">
        <f t="shared" si="42"/>
        <v>0</v>
      </c>
      <c r="AI77" s="136">
        <v>2</v>
      </c>
      <c r="AJ77" s="92">
        <f t="shared" si="43"/>
        <v>0.008333333333333333</v>
      </c>
      <c r="AK77" s="129">
        <v>0</v>
      </c>
      <c r="AL77" s="98">
        <f t="shared" si="44"/>
        <v>0</v>
      </c>
      <c r="AM77" s="129">
        <v>2</v>
      </c>
      <c r="AN77" s="92">
        <f t="shared" si="45"/>
        <v>0.008333333333333333</v>
      </c>
      <c r="AO77" s="129">
        <v>0</v>
      </c>
      <c r="AP77" s="98">
        <f t="shared" si="46"/>
        <v>0</v>
      </c>
      <c r="AQ77" s="129">
        <v>0</v>
      </c>
      <c r="AR77" s="96">
        <f t="shared" si="47"/>
        <v>0</v>
      </c>
      <c r="AS77" s="129">
        <v>5</v>
      </c>
      <c r="AT77" s="92">
        <f t="shared" si="48"/>
        <v>0.020833333333333332</v>
      </c>
      <c r="AU77" s="129">
        <v>3</v>
      </c>
      <c r="AV77" s="92">
        <f t="shared" si="49"/>
        <v>0.0125</v>
      </c>
      <c r="AW77" s="129">
        <v>1</v>
      </c>
      <c r="AX77" s="92">
        <f t="shared" si="50"/>
        <v>0.004166666666666667</v>
      </c>
      <c r="AZ77" s="31" t="b">
        <f t="shared" si="51"/>
        <v>1</v>
      </c>
      <c r="BA77" s="31" t="b">
        <f t="shared" si="52"/>
        <v>1</v>
      </c>
      <c r="BB77" s="41"/>
      <c r="BC77" s="34">
        <f t="shared" si="53"/>
        <v>252</v>
      </c>
      <c r="BD77" s="34">
        <f t="shared" si="54"/>
        <v>240</v>
      </c>
      <c r="BE77" s="34">
        <f t="shared" si="55"/>
        <v>83</v>
      </c>
      <c r="BF77" s="34">
        <f t="shared" si="56"/>
        <v>134</v>
      </c>
    </row>
    <row r="78" spans="1:58" s="19" customFormat="1" ht="49.5" customHeight="1">
      <c r="A78" s="13">
        <v>71</v>
      </c>
      <c r="B78" s="14" t="s">
        <v>68</v>
      </c>
      <c r="C78" s="14">
        <f t="shared" si="29"/>
        <v>0</v>
      </c>
      <c r="D78" s="66">
        <v>3</v>
      </c>
      <c r="E78" s="65">
        <v>3</v>
      </c>
      <c r="F78" s="65">
        <f t="shared" si="30"/>
        <v>1850</v>
      </c>
      <c r="G78" s="65">
        <v>1850</v>
      </c>
      <c r="H78" s="140">
        <v>747</v>
      </c>
      <c r="I78" s="140">
        <v>751</v>
      </c>
      <c r="J78" s="141">
        <f t="shared" si="31"/>
        <v>1498</v>
      </c>
      <c r="K78" s="99">
        <f t="shared" si="32"/>
        <v>0.8097297297297297</v>
      </c>
      <c r="L78" s="119">
        <v>1460</v>
      </c>
      <c r="M78" s="99">
        <f t="shared" si="33"/>
        <v>0.9746328437917223</v>
      </c>
      <c r="N78" s="119">
        <v>12</v>
      </c>
      <c r="O78" s="99">
        <f t="shared" si="34"/>
        <v>0.00801068090787717</v>
      </c>
      <c r="P78" s="116">
        <v>26</v>
      </c>
      <c r="Q78" s="99">
        <f t="shared" si="35"/>
        <v>0.017356475300400534</v>
      </c>
      <c r="R78" s="126">
        <v>0</v>
      </c>
      <c r="S78" s="130">
        <v>35</v>
      </c>
      <c r="T78" s="89">
        <f t="shared" si="57"/>
        <v>0.023972602739726026</v>
      </c>
      <c r="U78" s="116">
        <v>306</v>
      </c>
      <c r="V78" s="91">
        <f t="shared" si="36"/>
        <v>0.2095890410958904</v>
      </c>
      <c r="W78" s="130">
        <v>42</v>
      </c>
      <c r="X78" s="91">
        <f t="shared" si="37"/>
        <v>0.028767123287671233</v>
      </c>
      <c r="Y78" s="130">
        <v>558</v>
      </c>
      <c r="Z78" s="93">
        <f t="shared" si="38"/>
        <v>0.3821917808219178</v>
      </c>
      <c r="AA78" s="116">
        <v>427</v>
      </c>
      <c r="AB78" s="91">
        <f t="shared" si="39"/>
        <v>0.2924657534246575</v>
      </c>
      <c r="AC78" s="130">
        <v>1</v>
      </c>
      <c r="AD78" s="91">
        <f t="shared" si="40"/>
        <v>0.0006849315068493151</v>
      </c>
      <c r="AE78" s="130">
        <v>2</v>
      </c>
      <c r="AF78" s="95">
        <f t="shared" si="41"/>
        <v>0.0013698630136986301</v>
      </c>
      <c r="AG78" s="130">
        <v>9</v>
      </c>
      <c r="AH78" s="91">
        <f t="shared" si="42"/>
        <v>0.0061643835616438354</v>
      </c>
      <c r="AI78" s="135">
        <v>31</v>
      </c>
      <c r="AJ78" s="91">
        <f t="shared" si="43"/>
        <v>0.021232876712328767</v>
      </c>
      <c r="AK78" s="130">
        <v>1</v>
      </c>
      <c r="AL78" s="97">
        <f t="shared" si="44"/>
        <v>0.0006849315068493151</v>
      </c>
      <c r="AM78" s="130">
        <v>1</v>
      </c>
      <c r="AN78" s="91">
        <f t="shared" si="45"/>
        <v>0.0006849315068493151</v>
      </c>
      <c r="AO78" s="130">
        <v>4</v>
      </c>
      <c r="AP78" s="97">
        <f t="shared" si="46"/>
        <v>0.0027397260273972603</v>
      </c>
      <c r="AQ78" s="130">
        <v>4</v>
      </c>
      <c r="AR78" s="95">
        <f t="shared" si="47"/>
        <v>0.0027397260273972603</v>
      </c>
      <c r="AS78" s="130">
        <v>26</v>
      </c>
      <c r="AT78" s="91">
        <f t="shared" si="48"/>
        <v>0.01780821917808219</v>
      </c>
      <c r="AU78" s="130">
        <v>7</v>
      </c>
      <c r="AV78" s="91">
        <f t="shared" si="49"/>
        <v>0.004794520547945206</v>
      </c>
      <c r="AW78" s="130">
        <v>6</v>
      </c>
      <c r="AX78" s="91">
        <f t="shared" si="50"/>
        <v>0.00410958904109589</v>
      </c>
      <c r="AZ78" s="31" t="b">
        <f t="shared" si="51"/>
        <v>1</v>
      </c>
      <c r="BA78" s="31" t="b">
        <f t="shared" si="52"/>
        <v>1</v>
      </c>
      <c r="BB78" s="42"/>
      <c r="BC78" s="34">
        <f t="shared" si="53"/>
        <v>1498</v>
      </c>
      <c r="BD78" s="34">
        <f t="shared" si="54"/>
        <v>1460</v>
      </c>
      <c r="BE78" s="34">
        <f t="shared" si="55"/>
        <v>341</v>
      </c>
      <c r="BF78" s="34">
        <f t="shared" si="56"/>
        <v>985</v>
      </c>
    </row>
    <row r="79" spans="1:58" s="18" customFormat="1" ht="49.5" customHeight="1">
      <c r="A79" s="35">
        <v>72</v>
      </c>
      <c r="B79" s="36" t="s">
        <v>69</v>
      </c>
      <c r="C79" s="14">
        <f t="shared" si="29"/>
        <v>0</v>
      </c>
      <c r="D79" s="68">
        <v>33</v>
      </c>
      <c r="E79" s="64">
        <v>33</v>
      </c>
      <c r="F79" s="64">
        <f t="shared" si="30"/>
        <v>24699</v>
      </c>
      <c r="G79" s="64">
        <v>24699</v>
      </c>
      <c r="H79" s="142">
        <v>9211</v>
      </c>
      <c r="I79" s="142">
        <v>10341</v>
      </c>
      <c r="J79" s="143">
        <f t="shared" si="31"/>
        <v>19552</v>
      </c>
      <c r="K79" s="100">
        <f t="shared" si="32"/>
        <v>0.7916109963966153</v>
      </c>
      <c r="L79" s="120">
        <v>19032</v>
      </c>
      <c r="M79" s="100">
        <f t="shared" si="33"/>
        <v>0.973404255319149</v>
      </c>
      <c r="N79" s="120">
        <v>121</v>
      </c>
      <c r="O79" s="100">
        <f t="shared" si="34"/>
        <v>0.006188625204582652</v>
      </c>
      <c r="P79" s="117">
        <v>398</v>
      </c>
      <c r="Q79" s="100">
        <f t="shared" si="35"/>
        <v>0.020355973813420622</v>
      </c>
      <c r="R79" s="125">
        <v>1</v>
      </c>
      <c r="S79" s="129">
        <v>796</v>
      </c>
      <c r="T79" s="90">
        <f t="shared" si="57"/>
        <v>0.04182429592265658</v>
      </c>
      <c r="U79" s="117">
        <v>6049</v>
      </c>
      <c r="V79" s="92">
        <f t="shared" si="36"/>
        <v>0.317833123160992</v>
      </c>
      <c r="W79" s="129">
        <v>609</v>
      </c>
      <c r="X79" s="92">
        <f t="shared" si="37"/>
        <v>0.03199873896595208</v>
      </c>
      <c r="Y79" s="129">
        <v>7090</v>
      </c>
      <c r="Z79" s="94">
        <f t="shared" si="38"/>
        <v>0.3725304749894914</v>
      </c>
      <c r="AA79" s="117">
        <v>2768</v>
      </c>
      <c r="AB79" s="92">
        <f t="shared" si="39"/>
        <v>0.14543926019335857</v>
      </c>
      <c r="AC79" s="129">
        <v>60</v>
      </c>
      <c r="AD79" s="92">
        <f t="shared" si="40"/>
        <v>0.0031525851197982345</v>
      </c>
      <c r="AE79" s="129">
        <v>32</v>
      </c>
      <c r="AF79" s="96">
        <f t="shared" si="41"/>
        <v>0.0016813787305590584</v>
      </c>
      <c r="AG79" s="129">
        <v>137</v>
      </c>
      <c r="AH79" s="92">
        <f t="shared" si="42"/>
        <v>0.007198402690205969</v>
      </c>
      <c r="AI79" s="136">
        <v>448</v>
      </c>
      <c r="AJ79" s="92">
        <f t="shared" si="43"/>
        <v>0.023539302227826818</v>
      </c>
      <c r="AK79" s="129">
        <v>32</v>
      </c>
      <c r="AL79" s="98">
        <f t="shared" si="44"/>
        <v>0.0016813787305590584</v>
      </c>
      <c r="AM79" s="129">
        <v>50</v>
      </c>
      <c r="AN79" s="92">
        <f t="shared" si="45"/>
        <v>0.002627154266498529</v>
      </c>
      <c r="AO79" s="129">
        <v>84</v>
      </c>
      <c r="AP79" s="98">
        <f t="shared" si="46"/>
        <v>0.004413619167717529</v>
      </c>
      <c r="AQ79" s="129">
        <v>99</v>
      </c>
      <c r="AR79" s="96">
        <f t="shared" si="47"/>
        <v>0.005201765447667087</v>
      </c>
      <c r="AS79" s="129">
        <v>612</v>
      </c>
      <c r="AT79" s="92">
        <f t="shared" si="48"/>
        <v>0.03215636822194199</v>
      </c>
      <c r="AU79" s="129">
        <v>95</v>
      </c>
      <c r="AV79" s="92">
        <f t="shared" si="49"/>
        <v>0.004991593106347204</v>
      </c>
      <c r="AW79" s="129">
        <v>71</v>
      </c>
      <c r="AX79" s="92">
        <f t="shared" si="50"/>
        <v>0.003730559058427911</v>
      </c>
      <c r="AZ79" s="31" t="b">
        <f t="shared" si="51"/>
        <v>1</v>
      </c>
      <c r="BA79" s="31" t="b">
        <f t="shared" si="52"/>
        <v>1</v>
      </c>
      <c r="BB79" s="41"/>
      <c r="BC79" s="34">
        <f t="shared" si="53"/>
        <v>19552</v>
      </c>
      <c r="BD79" s="34">
        <f t="shared" si="54"/>
        <v>19032</v>
      </c>
      <c r="BE79" s="34">
        <f t="shared" si="55"/>
        <v>6845</v>
      </c>
      <c r="BF79" s="34">
        <f t="shared" si="56"/>
        <v>9858</v>
      </c>
    </row>
    <row r="80" spans="1:58" s="19" customFormat="1" ht="49.5" customHeight="1">
      <c r="A80" s="13">
        <v>73</v>
      </c>
      <c r="B80" s="14" t="s">
        <v>70</v>
      </c>
      <c r="C80" s="14">
        <f t="shared" si="29"/>
        <v>0</v>
      </c>
      <c r="D80" s="66">
        <v>1</v>
      </c>
      <c r="E80" s="65">
        <v>1</v>
      </c>
      <c r="F80" s="65">
        <f t="shared" si="30"/>
        <v>134</v>
      </c>
      <c r="G80" s="65">
        <v>134</v>
      </c>
      <c r="H80" s="140">
        <v>56</v>
      </c>
      <c r="I80" s="140">
        <v>58</v>
      </c>
      <c r="J80" s="141">
        <f t="shared" si="31"/>
        <v>114</v>
      </c>
      <c r="K80" s="99">
        <f t="shared" si="32"/>
        <v>0.8507462686567164</v>
      </c>
      <c r="L80" s="119">
        <v>106</v>
      </c>
      <c r="M80" s="99">
        <f t="shared" si="33"/>
        <v>0.9298245614035088</v>
      </c>
      <c r="N80" s="119">
        <v>2</v>
      </c>
      <c r="O80" s="99">
        <f t="shared" si="34"/>
        <v>0.017543859649122806</v>
      </c>
      <c r="P80" s="116">
        <v>6</v>
      </c>
      <c r="Q80" s="99">
        <f t="shared" si="35"/>
        <v>0.05263157894736842</v>
      </c>
      <c r="R80" s="126">
        <v>0</v>
      </c>
      <c r="S80" s="130">
        <v>3</v>
      </c>
      <c r="T80" s="89">
        <f t="shared" si="57"/>
        <v>0.02830188679245283</v>
      </c>
      <c r="U80" s="116">
        <v>35</v>
      </c>
      <c r="V80" s="91">
        <f t="shared" si="36"/>
        <v>0.330188679245283</v>
      </c>
      <c r="W80" s="130">
        <v>6</v>
      </c>
      <c r="X80" s="91">
        <f t="shared" si="37"/>
        <v>0.05660377358490566</v>
      </c>
      <c r="Y80" s="130">
        <v>33</v>
      </c>
      <c r="Z80" s="93">
        <f t="shared" si="38"/>
        <v>0.3113207547169811</v>
      </c>
      <c r="AA80" s="116">
        <v>20</v>
      </c>
      <c r="AB80" s="91">
        <f t="shared" si="39"/>
        <v>0.18867924528301888</v>
      </c>
      <c r="AC80" s="130">
        <v>0</v>
      </c>
      <c r="AD80" s="91">
        <f t="shared" si="40"/>
        <v>0</v>
      </c>
      <c r="AE80" s="130">
        <v>3</v>
      </c>
      <c r="AF80" s="95">
        <f t="shared" si="41"/>
        <v>0.02830188679245283</v>
      </c>
      <c r="AG80" s="130">
        <v>1</v>
      </c>
      <c r="AH80" s="91">
        <f t="shared" si="42"/>
        <v>0.009433962264150943</v>
      </c>
      <c r="AI80" s="135">
        <v>4</v>
      </c>
      <c r="AJ80" s="91">
        <f t="shared" si="43"/>
        <v>0.03773584905660377</v>
      </c>
      <c r="AK80" s="130">
        <v>0</v>
      </c>
      <c r="AL80" s="97">
        <f t="shared" si="44"/>
        <v>0</v>
      </c>
      <c r="AM80" s="130">
        <v>0</v>
      </c>
      <c r="AN80" s="91">
        <f t="shared" si="45"/>
        <v>0</v>
      </c>
      <c r="AO80" s="130">
        <v>1</v>
      </c>
      <c r="AP80" s="97">
        <f t="shared" si="46"/>
        <v>0.009433962264150943</v>
      </c>
      <c r="AQ80" s="130">
        <v>0</v>
      </c>
      <c r="AR80" s="95">
        <f t="shared" si="47"/>
        <v>0</v>
      </c>
      <c r="AS80" s="130">
        <v>0</v>
      </c>
      <c r="AT80" s="91">
        <f t="shared" si="48"/>
        <v>0</v>
      </c>
      <c r="AU80" s="130">
        <v>0</v>
      </c>
      <c r="AV80" s="91">
        <f t="shared" si="49"/>
        <v>0</v>
      </c>
      <c r="AW80" s="130">
        <v>0</v>
      </c>
      <c r="AX80" s="91">
        <f t="shared" si="50"/>
        <v>0</v>
      </c>
      <c r="AZ80" s="31" t="b">
        <f t="shared" si="51"/>
        <v>1</v>
      </c>
      <c r="BA80" s="31" t="b">
        <f t="shared" si="52"/>
        <v>1</v>
      </c>
      <c r="BB80" s="42"/>
      <c r="BC80" s="34">
        <f t="shared" si="53"/>
        <v>114</v>
      </c>
      <c r="BD80" s="34">
        <f t="shared" si="54"/>
        <v>106</v>
      </c>
      <c r="BE80" s="34">
        <f t="shared" si="55"/>
        <v>38</v>
      </c>
      <c r="BF80" s="34">
        <f t="shared" si="56"/>
        <v>53</v>
      </c>
    </row>
    <row r="81" spans="1:58" s="18" customFormat="1" ht="49.5" customHeight="1">
      <c r="A81" s="16">
        <v>74</v>
      </c>
      <c r="B81" s="17" t="s">
        <v>71</v>
      </c>
      <c r="C81" s="14">
        <f t="shared" si="29"/>
        <v>0</v>
      </c>
      <c r="D81" s="68">
        <v>1</v>
      </c>
      <c r="E81" s="64">
        <v>1</v>
      </c>
      <c r="F81" s="64">
        <f t="shared" si="30"/>
        <v>944</v>
      </c>
      <c r="G81" s="64">
        <v>944</v>
      </c>
      <c r="H81" s="142">
        <v>390</v>
      </c>
      <c r="I81" s="142">
        <v>399</v>
      </c>
      <c r="J81" s="143">
        <f t="shared" si="31"/>
        <v>789</v>
      </c>
      <c r="K81" s="100">
        <f t="shared" si="32"/>
        <v>0.8358050847457628</v>
      </c>
      <c r="L81" s="120">
        <v>771</v>
      </c>
      <c r="M81" s="100">
        <f t="shared" si="33"/>
        <v>0.9771863117870723</v>
      </c>
      <c r="N81" s="120">
        <v>8</v>
      </c>
      <c r="O81" s="100">
        <f t="shared" si="34"/>
        <v>0.010139416983523447</v>
      </c>
      <c r="P81" s="117">
        <v>10</v>
      </c>
      <c r="Q81" s="100">
        <f t="shared" si="35"/>
        <v>0.012674271229404309</v>
      </c>
      <c r="R81" s="125">
        <v>0</v>
      </c>
      <c r="S81" s="129">
        <v>37</v>
      </c>
      <c r="T81" s="90">
        <f t="shared" si="57"/>
        <v>0.04798962386511025</v>
      </c>
      <c r="U81" s="117">
        <v>224</v>
      </c>
      <c r="V81" s="92">
        <f t="shared" si="36"/>
        <v>0.2905317769130999</v>
      </c>
      <c r="W81" s="129">
        <v>28</v>
      </c>
      <c r="X81" s="92">
        <f t="shared" si="37"/>
        <v>0.03631647211413749</v>
      </c>
      <c r="Y81" s="129">
        <v>294</v>
      </c>
      <c r="Z81" s="94">
        <f t="shared" si="38"/>
        <v>0.38132295719844356</v>
      </c>
      <c r="AA81" s="117">
        <v>121</v>
      </c>
      <c r="AB81" s="92">
        <f t="shared" si="39"/>
        <v>0.1569390402075227</v>
      </c>
      <c r="AC81" s="129">
        <v>3</v>
      </c>
      <c r="AD81" s="92">
        <f t="shared" si="40"/>
        <v>0.0038910505836575876</v>
      </c>
      <c r="AE81" s="129">
        <v>1</v>
      </c>
      <c r="AF81" s="96">
        <f t="shared" si="41"/>
        <v>0.0012970168612191958</v>
      </c>
      <c r="AG81" s="129">
        <v>3</v>
      </c>
      <c r="AH81" s="92">
        <f t="shared" si="42"/>
        <v>0.0038910505836575876</v>
      </c>
      <c r="AI81" s="136">
        <v>12</v>
      </c>
      <c r="AJ81" s="92">
        <f t="shared" si="43"/>
        <v>0.01556420233463035</v>
      </c>
      <c r="AK81" s="129">
        <v>0</v>
      </c>
      <c r="AL81" s="98">
        <f t="shared" si="44"/>
        <v>0</v>
      </c>
      <c r="AM81" s="129">
        <v>1</v>
      </c>
      <c r="AN81" s="92">
        <f t="shared" si="45"/>
        <v>0.0012970168612191958</v>
      </c>
      <c r="AO81" s="129">
        <v>2</v>
      </c>
      <c r="AP81" s="98">
        <f t="shared" si="46"/>
        <v>0.0025940337224383916</v>
      </c>
      <c r="AQ81" s="129">
        <v>2</v>
      </c>
      <c r="AR81" s="96">
        <f t="shared" si="47"/>
        <v>0.0025940337224383916</v>
      </c>
      <c r="AS81" s="129">
        <v>39</v>
      </c>
      <c r="AT81" s="92">
        <f t="shared" si="48"/>
        <v>0.05058365758754864</v>
      </c>
      <c r="AU81" s="129">
        <v>3</v>
      </c>
      <c r="AV81" s="92">
        <f t="shared" si="49"/>
        <v>0.0038910505836575876</v>
      </c>
      <c r="AW81" s="129">
        <v>1</v>
      </c>
      <c r="AX81" s="92">
        <f t="shared" si="50"/>
        <v>0.0012970168612191958</v>
      </c>
      <c r="AZ81" s="31" t="b">
        <f t="shared" si="51"/>
        <v>1</v>
      </c>
      <c r="BA81" s="31" t="b">
        <f t="shared" si="52"/>
        <v>1</v>
      </c>
      <c r="BB81" s="41"/>
      <c r="BC81" s="34">
        <f t="shared" si="53"/>
        <v>789</v>
      </c>
      <c r="BD81" s="34">
        <f t="shared" si="54"/>
        <v>771</v>
      </c>
      <c r="BE81" s="34">
        <f t="shared" si="55"/>
        <v>261</v>
      </c>
      <c r="BF81" s="34">
        <f t="shared" si="56"/>
        <v>415</v>
      </c>
    </row>
    <row r="82" spans="1:58" s="19" customFormat="1" ht="49.5" customHeight="1">
      <c r="A82" s="13">
        <v>75</v>
      </c>
      <c r="B82" s="14" t="s">
        <v>72</v>
      </c>
      <c r="C82" s="14">
        <f t="shared" si="29"/>
        <v>0</v>
      </c>
      <c r="D82" s="66">
        <v>9</v>
      </c>
      <c r="E82" s="65">
        <v>9</v>
      </c>
      <c r="F82" s="65">
        <f t="shared" si="30"/>
        <v>5777</v>
      </c>
      <c r="G82" s="65">
        <v>5777</v>
      </c>
      <c r="H82" s="116">
        <v>2319</v>
      </c>
      <c r="I82" s="116">
        <v>2523</v>
      </c>
      <c r="J82" s="67">
        <f t="shared" si="31"/>
        <v>4842</v>
      </c>
      <c r="K82" s="99">
        <f t="shared" si="32"/>
        <v>0.8381512895966765</v>
      </c>
      <c r="L82" s="119">
        <v>4630</v>
      </c>
      <c r="M82" s="99">
        <f t="shared" si="33"/>
        <v>0.956216439487815</v>
      </c>
      <c r="N82" s="119">
        <v>77</v>
      </c>
      <c r="O82" s="99">
        <f t="shared" si="34"/>
        <v>0.01590251961999174</v>
      </c>
      <c r="P82" s="116">
        <v>135</v>
      </c>
      <c r="Q82" s="99">
        <f t="shared" si="35"/>
        <v>0.027881040892193308</v>
      </c>
      <c r="R82" s="126">
        <v>0</v>
      </c>
      <c r="S82" s="130">
        <v>152</v>
      </c>
      <c r="T82" s="89">
        <f t="shared" si="57"/>
        <v>0.03282937365010799</v>
      </c>
      <c r="U82" s="116">
        <v>1589</v>
      </c>
      <c r="V82" s="91">
        <f t="shared" si="36"/>
        <v>0.3431965442764579</v>
      </c>
      <c r="W82" s="130">
        <v>146</v>
      </c>
      <c r="X82" s="91">
        <f t="shared" si="37"/>
        <v>0.03153347732181425</v>
      </c>
      <c r="Y82" s="130">
        <v>1543</v>
      </c>
      <c r="Z82" s="93">
        <f t="shared" si="38"/>
        <v>0.3332613390928726</v>
      </c>
      <c r="AA82" s="116">
        <v>865</v>
      </c>
      <c r="AB82" s="91">
        <f t="shared" si="39"/>
        <v>0.18682505399568033</v>
      </c>
      <c r="AC82" s="130">
        <v>11</v>
      </c>
      <c r="AD82" s="91">
        <f t="shared" si="40"/>
        <v>0.0023758099352051837</v>
      </c>
      <c r="AE82" s="130">
        <v>6</v>
      </c>
      <c r="AF82" s="95">
        <f t="shared" si="41"/>
        <v>0.0012958963282937365</v>
      </c>
      <c r="AG82" s="130">
        <v>35</v>
      </c>
      <c r="AH82" s="91">
        <f t="shared" si="42"/>
        <v>0.00755939524838013</v>
      </c>
      <c r="AI82" s="135">
        <v>66</v>
      </c>
      <c r="AJ82" s="91">
        <f t="shared" si="43"/>
        <v>0.014254859611231102</v>
      </c>
      <c r="AK82" s="130">
        <v>8</v>
      </c>
      <c r="AL82" s="97">
        <f t="shared" si="44"/>
        <v>0.0017278617710583153</v>
      </c>
      <c r="AM82" s="130">
        <v>10</v>
      </c>
      <c r="AN82" s="91">
        <f t="shared" si="45"/>
        <v>0.0021598272138228943</v>
      </c>
      <c r="AO82" s="130">
        <v>23</v>
      </c>
      <c r="AP82" s="97">
        <f t="shared" si="46"/>
        <v>0.004967602591792656</v>
      </c>
      <c r="AQ82" s="130">
        <v>15</v>
      </c>
      <c r="AR82" s="95">
        <f t="shared" si="47"/>
        <v>0.0032397408207343412</v>
      </c>
      <c r="AS82" s="130">
        <v>135</v>
      </c>
      <c r="AT82" s="91">
        <f t="shared" si="48"/>
        <v>0.029157667386609073</v>
      </c>
      <c r="AU82" s="130">
        <v>17</v>
      </c>
      <c r="AV82" s="91">
        <f t="shared" si="49"/>
        <v>0.00367170626349892</v>
      </c>
      <c r="AW82" s="130">
        <v>9</v>
      </c>
      <c r="AX82" s="91">
        <f t="shared" si="50"/>
        <v>0.0019438444924406047</v>
      </c>
      <c r="AZ82" s="31" t="b">
        <f t="shared" si="51"/>
        <v>1</v>
      </c>
      <c r="BA82" s="31" t="b">
        <f t="shared" si="52"/>
        <v>1</v>
      </c>
      <c r="BB82" s="42"/>
      <c r="BC82" s="34">
        <f t="shared" si="53"/>
        <v>4842</v>
      </c>
      <c r="BD82" s="34">
        <f t="shared" si="54"/>
        <v>4630</v>
      </c>
      <c r="BE82" s="34">
        <f t="shared" si="55"/>
        <v>1741</v>
      </c>
      <c r="BF82" s="34">
        <f t="shared" si="56"/>
        <v>2408</v>
      </c>
    </row>
    <row r="83" spans="1:58" s="18" customFormat="1" ht="49.5" customHeight="1">
      <c r="A83" s="16">
        <v>76</v>
      </c>
      <c r="B83" s="17" t="s">
        <v>73</v>
      </c>
      <c r="C83" s="14">
        <f t="shared" si="29"/>
        <v>0</v>
      </c>
      <c r="D83" s="68">
        <v>1</v>
      </c>
      <c r="E83" s="64">
        <v>1</v>
      </c>
      <c r="F83" s="64">
        <f t="shared" si="30"/>
        <v>211</v>
      </c>
      <c r="G83" s="64">
        <v>211</v>
      </c>
      <c r="H83" s="117">
        <v>80</v>
      </c>
      <c r="I83" s="117">
        <v>83</v>
      </c>
      <c r="J83" s="69">
        <f t="shared" si="31"/>
        <v>163</v>
      </c>
      <c r="K83" s="100">
        <f t="shared" si="32"/>
        <v>0.7725118483412322</v>
      </c>
      <c r="L83" s="120">
        <v>159</v>
      </c>
      <c r="M83" s="100">
        <f t="shared" si="33"/>
        <v>0.9754601226993865</v>
      </c>
      <c r="N83" s="120">
        <v>0</v>
      </c>
      <c r="O83" s="100">
        <f t="shared" si="34"/>
        <v>0</v>
      </c>
      <c r="P83" s="117">
        <v>4</v>
      </c>
      <c r="Q83" s="100">
        <f t="shared" si="35"/>
        <v>0.024539877300613498</v>
      </c>
      <c r="R83" s="125">
        <v>0</v>
      </c>
      <c r="S83" s="129">
        <v>3</v>
      </c>
      <c r="T83" s="90">
        <f t="shared" si="57"/>
        <v>0.018867924528301886</v>
      </c>
      <c r="U83" s="117">
        <v>36</v>
      </c>
      <c r="V83" s="92">
        <f t="shared" si="36"/>
        <v>0.22641509433962265</v>
      </c>
      <c r="W83" s="129">
        <v>2</v>
      </c>
      <c r="X83" s="92">
        <f t="shared" si="37"/>
        <v>0.012578616352201259</v>
      </c>
      <c r="Y83" s="129">
        <v>47</v>
      </c>
      <c r="Z83" s="94">
        <f t="shared" si="38"/>
        <v>0.29559748427672955</v>
      </c>
      <c r="AA83" s="117">
        <v>63</v>
      </c>
      <c r="AB83" s="92">
        <f t="shared" si="39"/>
        <v>0.39622641509433965</v>
      </c>
      <c r="AC83" s="129">
        <v>0</v>
      </c>
      <c r="AD83" s="92">
        <f t="shared" si="40"/>
        <v>0</v>
      </c>
      <c r="AE83" s="129">
        <v>0</v>
      </c>
      <c r="AF83" s="96">
        <f t="shared" si="41"/>
        <v>0</v>
      </c>
      <c r="AG83" s="129">
        <v>0</v>
      </c>
      <c r="AH83" s="92">
        <f t="shared" si="42"/>
        <v>0</v>
      </c>
      <c r="AI83" s="136">
        <v>2</v>
      </c>
      <c r="AJ83" s="92">
        <f t="shared" si="43"/>
        <v>0.012578616352201259</v>
      </c>
      <c r="AK83" s="129">
        <v>3</v>
      </c>
      <c r="AL83" s="98">
        <f t="shared" si="44"/>
        <v>0.018867924528301886</v>
      </c>
      <c r="AM83" s="129">
        <v>0</v>
      </c>
      <c r="AN83" s="92">
        <f t="shared" si="45"/>
        <v>0</v>
      </c>
      <c r="AO83" s="129">
        <v>0</v>
      </c>
      <c r="AP83" s="98">
        <f t="shared" si="46"/>
        <v>0</v>
      </c>
      <c r="AQ83" s="129">
        <v>0</v>
      </c>
      <c r="AR83" s="96">
        <f t="shared" si="47"/>
        <v>0</v>
      </c>
      <c r="AS83" s="129">
        <v>1</v>
      </c>
      <c r="AT83" s="92">
        <f t="shared" si="48"/>
        <v>0.006289308176100629</v>
      </c>
      <c r="AU83" s="129">
        <v>1</v>
      </c>
      <c r="AV83" s="92">
        <f t="shared" si="49"/>
        <v>0.006289308176100629</v>
      </c>
      <c r="AW83" s="129">
        <v>1</v>
      </c>
      <c r="AX83" s="92">
        <f t="shared" si="50"/>
        <v>0.006289308176100629</v>
      </c>
      <c r="AZ83" s="31" t="b">
        <f t="shared" si="51"/>
        <v>1</v>
      </c>
      <c r="BA83" s="31" t="b">
        <f t="shared" si="52"/>
        <v>1</v>
      </c>
      <c r="BB83" s="41"/>
      <c r="BC83" s="34">
        <f t="shared" si="53"/>
        <v>163</v>
      </c>
      <c r="BD83" s="34">
        <f t="shared" si="54"/>
        <v>159</v>
      </c>
      <c r="BE83" s="34">
        <f t="shared" si="55"/>
        <v>39</v>
      </c>
      <c r="BF83" s="34">
        <f t="shared" si="56"/>
        <v>110</v>
      </c>
    </row>
    <row r="84" spans="1:58" s="19" customFormat="1" ht="49.5" customHeight="1">
      <c r="A84" s="13">
        <v>77</v>
      </c>
      <c r="B84" s="14" t="s">
        <v>74</v>
      </c>
      <c r="C84" s="14">
        <f t="shared" si="29"/>
        <v>0</v>
      </c>
      <c r="D84" s="66">
        <v>3</v>
      </c>
      <c r="E84" s="65">
        <v>3</v>
      </c>
      <c r="F84" s="65">
        <f t="shared" si="30"/>
        <v>1467</v>
      </c>
      <c r="G84" s="65">
        <v>1467</v>
      </c>
      <c r="H84" s="140">
        <v>590</v>
      </c>
      <c r="I84" s="140">
        <v>581</v>
      </c>
      <c r="J84" s="141">
        <f t="shared" si="31"/>
        <v>1171</v>
      </c>
      <c r="K84" s="99">
        <f t="shared" si="32"/>
        <v>0.798227675528289</v>
      </c>
      <c r="L84" s="119">
        <v>1140</v>
      </c>
      <c r="M84" s="99">
        <f t="shared" si="33"/>
        <v>0.9735269000853971</v>
      </c>
      <c r="N84" s="119">
        <v>6</v>
      </c>
      <c r="O84" s="99">
        <f t="shared" si="34"/>
        <v>0.005123825789923143</v>
      </c>
      <c r="P84" s="116">
        <v>25</v>
      </c>
      <c r="Q84" s="99">
        <f t="shared" si="35"/>
        <v>0.02134927412467976</v>
      </c>
      <c r="R84" s="126">
        <v>0</v>
      </c>
      <c r="S84" s="130">
        <v>41</v>
      </c>
      <c r="T84" s="89">
        <f t="shared" si="57"/>
        <v>0.035964912280701755</v>
      </c>
      <c r="U84" s="116">
        <v>476</v>
      </c>
      <c r="V84" s="91">
        <f t="shared" si="36"/>
        <v>0.41754385964912283</v>
      </c>
      <c r="W84" s="130">
        <v>21</v>
      </c>
      <c r="X84" s="91">
        <f t="shared" si="37"/>
        <v>0.018421052631578946</v>
      </c>
      <c r="Y84" s="130">
        <v>342</v>
      </c>
      <c r="Z84" s="93">
        <f t="shared" si="38"/>
        <v>0.3</v>
      </c>
      <c r="AA84" s="116">
        <v>160</v>
      </c>
      <c r="AB84" s="91">
        <f t="shared" si="39"/>
        <v>0.14035087719298245</v>
      </c>
      <c r="AC84" s="130">
        <v>3</v>
      </c>
      <c r="AD84" s="91">
        <f t="shared" si="40"/>
        <v>0.002631578947368421</v>
      </c>
      <c r="AE84" s="130">
        <v>0</v>
      </c>
      <c r="AF84" s="95">
        <f t="shared" si="41"/>
        <v>0</v>
      </c>
      <c r="AG84" s="130">
        <v>8</v>
      </c>
      <c r="AH84" s="91">
        <f t="shared" si="42"/>
        <v>0.007017543859649123</v>
      </c>
      <c r="AI84" s="135">
        <v>24</v>
      </c>
      <c r="AJ84" s="91">
        <f t="shared" si="43"/>
        <v>0.021052631578947368</v>
      </c>
      <c r="AK84" s="130">
        <v>1</v>
      </c>
      <c r="AL84" s="97">
        <f t="shared" si="44"/>
        <v>0.0008771929824561404</v>
      </c>
      <c r="AM84" s="130">
        <v>2</v>
      </c>
      <c r="AN84" s="91">
        <f t="shared" si="45"/>
        <v>0.0017543859649122807</v>
      </c>
      <c r="AO84" s="130">
        <v>2</v>
      </c>
      <c r="AP84" s="97">
        <f t="shared" si="46"/>
        <v>0.0017543859649122807</v>
      </c>
      <c r="AQ84" s="130">
        <v>4</v>
      </c>
      <c r="AR84" s="95">
        <f t="shared" si="47"/>
        <v>0.0035087719298245615</v>
      </c>
      <c r="AS84" s="130">
        <v>48</v>
      </c>
      <c r="AT84" s="91">
        <f t="shared" si="48"/>
        <v>0.042105263157894736</v>
      </c>
      <c r="AU84" s="130">
        <v>7</v>
      </c>
      <c r="AV84" s="91">
        <f t="shared" si="49"/>
        <v>0.0061403508771929825</v>
      </c>
      <c r="AW84" s="130">
        <v>1</v>
      </c>
      <c r="AX84" s="91">
        <f t="shared" si="50"/>
        <v>0.0008771929824561404</v>
      </c>
      <c r="AZ84" s="31" t="b">
        <f t="shared" si="51"/>
        <v>1</v>
      </c>
      <c r="BA84" s="31" t="b">
        <f t="shared" si="52"/>
        <v>1</v>
      </c>
      <c r="BB84" s="42"/>
      <c r="BC84" s="34">
        <f t="shared" si="53"/>
        <v>1171</v>
      </c>
      <c r="BD84" s="34">
        <f t="shared" si="54"/>
        <v>1140</v>
      </c>
      <c r="BE84" s="34">
        <f t="shared" si="55"/>
        <v>517</v>
      </c>
      <c r="BF84" s="34">
        <f t="shared" si="56"/>
        <v>502</v>
      </c>
    </row>
    <row r="85" spans="1:62" ht="49.5" customHeight="1" thickBot="1">
      <c r="A85" s="3"/>
      <c r="C85" s="12">
        <f>SUM(C8:C84)</f>
        <v>0</v>
      </c>
      <c r="F85" s="8"/>
      <c r="G85" s="8"/>
      <c r="H85" s="8"/>
      <c r="I85" s="8"/>
      <c r="J85" s="9"/>
      <c r="L85" s="9"/>
      <c r="N85" s="9"/>
      <c r="P85" s="10"/>
      <c r="Q85" s="23"/>
      <c r="R85" s="10"/>
      <c r="S85" s="53"/>
      <c r="T85" s="54"/>
      <c r="U85" s="54"/>
      <c r="V85" s="55"/>
      <c r="W85" s="53"/>
      <c r="X85" s="55"/>
      <c r="Y85" s="53"/>
      <c r="Z85" s="54"/>
      <c r="AA85" s="54"/>
      <c r="AB85" s="55"/>
      <c r="AC85" s="53"/>
      <c r="AD85" s="55"/>
      <c r="AE85" s="53"/>
      <c r="AF85" s="55"/>
      <c r="AG85" s="53"/>
      <c r="AH85" s="55"/>
      <c r="AI85" s="51"/>
      <c r="AJ85" s="52"/>
      <c r="AK85" s="50"/>
      <c r="AL85" s="51"/>
      <c r="AM85" s="50"/>
      <c r="AN85" s="52"/>
      <c r="AO85" s="50"/>
      <c r="AP85" s="51"/>
      <c r="AQ85" s="50"/>
      <c r="AR85" s="52"/>
      <c r="AS85" s="50"/>
      <c r="AT85" s="52"/>
      <c r="AU85" s="50"/>
      <c r="AV85" s="52"/>
      <c r="AW85" s="50"/>
      <c r="AX85" s="52"/>
      <c r="AZ85" s="31"/>
      <c r="BA85" s="31"/>
      <c r="BC85" s="34"/>
      <c r="BD85" s="34"/>
      <c r="BE85" s="34"/>
      <c r="BF85" s="34"/>
      <c r="BH85" s="49"/>
      <c r="BI85" s="49"/>
      <c r="BJ85" s="49"/>
    </row>
    <row r="86" spans="1:74" ht="81" customHeight="1" thickBot="1">
      <c r="A86" s="3"/>
      <c r="C86" s="12">
        <f>COUNTIF(C8:C84,"&lt;&gt;0")</f>
        <v>0</v>
      </c>
      <c r="F86" s="8"/>
      <c r="G86" s="8"/>
      <c r="H86" s="8"/>
      <c r="I86" s="8"/>
      <c r="J86" s="9"/>
      <c r="L86" s="9"/>
      <c r="N86" s="9"/>
      <c r="P86" s="10"/>
      <c r="Q86" s="23"/>
      <c r="R86" s="10"/>
      <c r="S86" s="163" t="s">
        <v>121</v>
      </c>
      <c r="T86" s="164"/>
      <c r="U86" s="164"/>
      <c r="V86" s="104">
        <f>(BE87/$L87)</f>
        <v>0.31934768224808313</v>
      </c>
      <c r="W86" s="151" t="s">
        <v>122</v>
      </c>
      <c r="X86" s="152"/>
      <c r="Y86" s="165" t="s">
        <v>116</v>
      </c>
      <c r="Z86" s="166"/>
      <c r="AA86" s="166"/>
      <c r="AB86" s="107">
        <f>(BF87/$L87)</f>
        <v>0.5639960300470945</v>
      </c>
      <c r="AC86" s="151" t="s">
        <v>123</v>
      </c>
      <c r="AD86" s="152"/>
      <c r="AE86" s="151" t="s">
        <v>124</v>
      </c>
      <c r="AF86" s="152"/>
      <c r="AG86" s="153" t="s">
        <v>125</v>
      </c>
      <c r="AH86" s="154"/>
      <c r="AI86" s="151" t="s">
        <v>126</v>
      </c>
      <c r="AJ86" s="152"/>
      <c r="AK86" s="151" t="s">
        <v>127</v>
      </c>
      <c r="AL86" s="152"/>
      <c r="AM86" s="151" t="s">
        <v>128</v>
      </c>
      <c r="AN86" s="152"/>
      <c r="AO86" s="151" t="s">
        <v>129</v>
      </c>
      <c r="AP86" s="152"/>
      <c r="AQ86" s="151" t="s">
        <v>130</v>
      </c>
      <c r="AR86" s="152"/>
      <c r="AS86" s="151" t="s">
        <v>131</v>
      </c>
      <c r="AT86" s="152"/>
      <c r="AU86" s="151" t="s">
        <v>132</v>
      </c>
      <c r="AV86" s="152"/>
      <c r="AW86" s="153" t="s">
        <v>133</v>
      </c>
      <c r="AX86" s="154"/>
      <c r="AZ86" s="31"/>
      <c r="BA86" s="31"/>
      <c r="BC86" s="34"/>
      <c r="BD86" s="34"/>
      <c r="BE86" s="34" t="s">
        <v>121</v>
      </c>
      <c r="BF86" s="34" t="s">
        <v>116</v>
      </c>
      <c r="BG86" s="113" t="s">
        <v>134</v>
      </c>
      <c r="BH86" s="113" t="s">
        <v>135</v>
      </c>
      <c r="BI86" s="113" t="s">
        <v>136</v>
      </c>
      <c r="BJ86" s="113" t="s">
        <v>137</v>
      </c>
      <c r="BK86" s="113" t="s">
        <v>138</v>
      </c>
      <c r="BL86" s="113" t="s">
        <v>139</v>
      </c>
      <c r="BM86" s="113" t="s">
        <v>140</v>
      </c>
      <c r="BN86" s="49" t="s">
        <v>141</v>
      </c>
      <c r="BO86" s="49" t="s">
        <v>142</v>
      </c>
      <c r="BP86" s="49" t="s">
        <v>143</v>
      </c>
      <c r="BQ86" s="49" t="s">
        <v>144</v>
      </c>
      <c r="BR86" s="49" t="s">
        <v>145</v>
      </c>
      <c r="BS86" s="49" t="s">
        <v>146</v>
      </c>
      <c r="BT86" s="49" t="s">
        <v>147</v>
      </c>
      <c r="BU86" s="49" t="s">
        <v>148</v>
      </c>
      <c r="BV86" s="49" t="s">
        <v>149</v>
      </c>
    </row>
    <row r="87" spans="1:74" s="27" customFormat="1" ht="60" customHeight="1" thickBot="1">
      <c r="A87" s="25"/>
      <c r="B87" s="26"/>
      <c r="C87" s="26"/>
      <c r="D87" s="75">
        <f aca="true" t="shared" si="58" ref="D87:J87">SUM(D8:D84)</f>
        <v>233</v>
      </c>
      <c r="E87" s="74">
        <f t="shared" si="58"/>
        <v>233</v>
      </c>
      <c r="F87" s="74">
        <f t="shared" si="58"/>
        <v>133018</v>
      </c>
      <c r="G87" s="74">
        <f t="shared" si="58"/>
        <v>133018</v>
      </c>
      <c r="H87" s="74">
        <f t="shared" si="58"/>
        <v>51732</v>
      </c>
      <c r="I87" s="74">
        <f t="shared" si="58"/>
        <v>54491</v>
      </c>
      <c r="J87" s="76">
        <f t="shared" si="58"/>
        <v>106223</v>
      </c>
      <c r="K87" s="101">
        <f>(J87/F87)</f>
        <v>0.7985610969943917</v>
      </c>
      <c r="L87" s="77">
        <f>SUM(L8:L84)</f>
        <v>102772</v>
      </c>
      <c r="M87" s="101">
        <f t="shared" si="33"/>
        <v>0.9675117441608692</v>
      </c>
      <c r="N87" s="77">
        <f>SUM(N8:N84)</f>
        <v>882</v>
      </c>
      <c r="O87" s="101">
        <f t="shared" si="34"/>
        <v>0.008303286482211951</v>
      </c>
      <c r="P87" s="74">
        <f>SUM(P8:P84)</f>
        <v>2563</v>
      </c>
      <c r="Q87" s="102">
        <f>P87/J87</f>
        <v>0.02412848441486307</v>
      </c>
      <c r="R87" s="78">
        <f>SUM(R8:R84)</f>
        <v>6</v>
      </c>
      <c r="S87" s="80">
        <f>SUM(S8:S84)</f>
        <v>3386</v>
      </c>
      <c r="T87" s="103">
        <f>(S87/$L87)</f>
        <v>0.032946717004631615</v>
      </c>
      <c r="U87" s="81">
        <f aca="true" t="shared" si="59" ref="U87:AA87">SUM(U8:U84)</f>
        <v>29434</v>
      </c>
      <c r="V87" s="105">
        <f>(U87/$L87)</f>
        <v>0.28640096524345154</v>
      </c>
      <c r="W87" s="48">
        <f t="shared" si="59"/>
        <v>3444</v>
      </c>
      <c r="X87" s="106">
        <f t="shared" si="37"/>
        <v>0.033511073054917684</v>
      </c>
      <c r="Y87" s="82">
        <f t="shared" si="59"/>
        <v>37676</v>
      </c>
      <c r="Z87" s="103">
        <f>(Y87/BD87)</f>
        <v>0.3665979060444479</v>
      </c>
      <c r="AA87" s="81">
        <f t="shared" si="59"/>
        <v>20287</v>
      </c>
      <c r="AB87" s="105">
        <f t="shared" si="39"/>
        <v>0.19739812400264664</v>
      </c>
      <c r="AC87" s="48">
        <f>SUM(AC8:AC84)</f>
        <v>308</v>
      </c>
      <c r="AD87" s="106">
        <f t="shared" si="40"/>
        <v>0.0029969252325536136</v>
      </c>
      <c r="AE87" s="48">
        <f aca="true" t="shared" si="60" ref="AE87:AK87">SUM(AE8:AE84)</f>
        <v>164</v>
      </c>
      <c r="AF87" s="106">
        <f t="shared" si="41"/>
        <v>0.0015957653835675086</v>
      </c>
      <c r="AG87" s="60">
        <f t="shared" si="60"/>
        <v>639</v>
      </c>
      <c r="AH87" s="106">
        <f t="shared" si="42"/>
        <v>0.006217646829875842</v>
      </c>
      <c r="AI87" s="57">
        <f t="shared" si="60"/>
        <v>2109</v>
      </c>
      <c r="AJ87" s="108">
        <f t="shared" si="43"/>
        <v>0.020521153621608997</v>
      </c>
      <c r="AK87" s="48">
        <f t="shared" si="60"/>
        <v>149</v>
      </c>
      <c r="AL87" s="109">
        <f t="shared" si="44"/>
        <v>0.001449811232631456</v>
      </c>
      <c r="AM87" s="48">
        <f>SUM(AM8:AM84)</f>
        <v>249</v>
      </c>
      <c r="AN87" s="106">
        <f t="shared" si="45"/>
        <v>0.0024228389055384737</v>
      </c>
      <c r="AO87" s="48">
        <f aca="true" t="shared" si="61" ref="AO87:AW87">SUM(AO8:AO84)</f>
        <v>418</v>
      </c>
      <c r="AP87" s="109">
        <f t="shared" si="46"/>
        <v>0.0040672556727513335</v>
      </c>
      <c r="AQ87" s="48">
        <f t="shared" si="61"/>
        <v>434</v>
      </c>
      <c r="AR87" s="106">
        <f t="shared" si="47"/>
        <v>0.004222940100416456</v>
      </c>
      <c r="AS87" s="48">
        <f>SUM(AS8:AS84)</f>
        <v>3140</v>
      </c>
      <c r="AT87" s="106">
        <f t="shared" si="48"/>
        <v>0.03055306892928035</v>
      </c>
      <c r="AU87" s="48">
        <f t="shared" si="61"/>
        <v>581</v>
      </c>
      <c r="AV87" s="106">
        <f t="shared" si="49"/>
        <v>0.005653290779589771</v>
      </c>
      <c r="AW87" s="48">
        <f t="shared" si="61"/>
        <v>354</v>
      </c>
      <c r="AX87" s="110">
        <f t="shared" si="50"/>
        <v>0.0034445179620908417</v>
      </c>
      <c r="AZ87" s="31" t="b">
        <f t="shared" si="51"/>
        <v>1</v>
      </c>
      <c r="BA87" s="31" t="b">
        <f t="shared" si="52"/>
        <v>1</v>
      </c>
      <c r="BC87" s="34">
        <f t="shared" si="53"/>
        <v>106223</v>
      </c>
      <c r="BD87" s="34">
        <f t="shared" si="54"/>
        <v>102772</v>
      </c>
      <c r="BE87" s="34">
        <f t="shared" si="55"/>
        <v>32820</v>
      </c>
      <c r="BF87" s="34">
        <f t="shared" si="56"/>
        <v>57963</v>
      </c>
      <c r="BG87" s="115">
        <f>S87</f>
        <v>3386</v>
      </c>
      <c r="BH87" s="115">
        <f>U87</f>
        <v>29434</v>
      </c>
      <c r="BI87" s="115">
        <f>W87</f>
        <v>3444</v>
      </c>
      <c r="BJ87" s="115">
        <f>Y87</f>
        <v>37676</v>
      </c>
      <c r="BK87" s="115">
        <f>AA87</f>
        <v>20287</v>
      </c>
      <c r="BL87" s="115">
        <f>AC87</f>
        <v>308</v>
      </c>
      <c r="BM87" s="115">
        <f>AE87</f>
        <v>164</v>
      </c>
      <c r="BN87" s="115">
        <f>AG87</f>
        <v>639</v>
      </c>
      <c r="BO87" s="115">
        <f>AI87</f>
        <v>2109</v>
      </c>
      <c r="BP87" s="115">
        <f>AK87</f>
        <v>149</v>
      </c>
      <c r="BQ87" s="115">
        <f>AM87</f>
        <v>249</v>
      </c>
      <c r="BR87" s="115">
        <f>AO87</f>
        <v>418</v>
      </c>
      <c r="BS87" s="115">
        <f>AQ87</f>
        <v>434</v>
      </c>
      <c r="BT87" s="115">
        <f>AS87</f>
        <v>3140</v>
      </c>
      <c r="BU87" s="115">
        <f>AU87</f>
        <v>581</v>
      </c>
      <c r="BV87" s="115">
        <f>AW87</f>
        <v>354</v>
      </c>
    </row>
    <row r="88" spans="1:72" ht="39.75" customHeight="1" thickBot="1">
      <c r="A88" s="3"/>
      <c r="BG88" s="114" t="s">
        <v>121</v>
      </c>
      <c r="BH88" s="114" t="s">
        <v>122</v>
      </c>
      <c r="BI88" s="114" t="s">
        <v>116</v>
      </c>
      <c r="BJ88" s="114" t="s">
        <v>123</v>
      </c>
      <c r="BK88" s="114" t="s">
        <v>124</v>
      </c>
      <c r="BL88" s="114" t="s">
        <v>125</v>
      </c>
      <c r="BM88" s="114" t="s">
        <v>126</v>
      </c>
      <c r="BN88" s="114" t="s">
        <v>127</v>
      </c>
      <c r="BO88" s="114" t="s">
        <v>128</v>
      </c>
      <c r="BP88" s="114" t="s">
        <v>129</v>
      </c>
      <c r="BQ88" s="114" t="s">
        <v>130</v>
      </c>
      <c r="BR88" s="114" t="s">
        <v>131</v>
      </c>
      <c r="BS88" s="114" t="s">
        <v>132</v>
      </c>
      <c r="BT88" s="114" t="s">
        <v>133</v>
      </c>
    </row>
    <row r="89" spans="1:72" ht="49.5" customHeight="1">
      <c r="A89" s="3"/>
      <c r="B89" s="184" t="s">
        <v>89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90">
        <f>D87/E87</f>
        <v>1</v>
      </c>
      <c r="M89" s="191"/>
      <c r="N89" s="192"/>
      <c r="BG89" s="115">
        <f>BG87+BH87</f>
        <v>32820</v>
      </c>
      <c r="BH89" s="115">
        <f>BI87</f>
        <v>3444</v>
      </c>
      <c r="BI89" s="115">
        <f>BJ87+BK87</f>
        <v>57963</v>
      </c>
      <c r="BJ89" s="115">
        <f aca="true" t="shared" si="62" ref="BJ89:BT89">BL87</f>
        <v>308</v>
      </c>
      <c r="BK89" s="115">
        <f t="shared" si="62"/>
        <v>164</v>
      </c>
      <c r="BL89" s="115">
        <f t="shared" si="62"/>
        <v>639</v>
      </c>
      <c r="BM89" s="115">
        <f t="shared" si="62"/>
        <v>2109</v>
      </c>
      <c r="BN89" s="115">
        <f t="shared" si="62"/>
        <v>149</v>
      </c>
      <c r="BO89" s="115">
        <f t="shared" si="62"/>
        <v>249</v>
      </c>
      <c r="BP89" s="115">
        <f t="shared" si="62"/>
        <v>418</v>
      </c>
      <c r="BQ89" s="115">
        <f t="shared" si="62"/>
        <v>434</v>
      </c>
      <c r="BR89" s="115">
        <f t="shared" si="62"/>
        <v>3140</v>
      </c>
      <c r="BS89" s="115">
        <f t="shared" si="62"/>
        <v>581</v>
      </c>
      <c r="BT89" s="115">
        <f t="shared" si="62"/>
        <v>354</v>
      </c>
    </row>
    <row r="90" spans="1:14" ht="49.5" customHeight="1" thickBot="1">
      <c r="A90" s="3"/>
      <c r="B90" s="174">
        <f ca="1">NOW()</f>
        <v>39555.64153460648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93"/>
      <c r="M90" s="194"/>
      <c r="N90" s="195"/>
    </row>
    <row r="91" ht="15" customHeight="1">
      <c r="A91" s="3"/>
    </row>
    <row r="92" ht="28.5" customHeight="1">
      <c r="A92" s="3"/>
    </row>
    <row r="93" ht="15" customHeight="1">
      <c r="A93" s="3"/>
    </row>
    <row r="94" ht="15" customHeight="1">
      <c r="A94" s="3"/>
    </row>
    <row r="95" ht="15" customHeight="1">
      <c r="A95" s="3"/>
    </row>
    <row r="96" ht="15" customHeight="1">
      <c r="A96" s="3"/>
    </row>
    <row r="97" ht="15" customHeight="1">
      <c r="A97" s="3"/>
    </row>
    <row r="98" ht="15" customHeight="1">
      <c r="A98" s="3"/>
    </row>
    <row r="99" ht="15" customHeight="1">
      <c r="A99" s="3"/>
    </row>
    <row r="100" ht="15" customHeight="1">
      <c r="A100" s="3"/>
    </row>
    <row r="101" ht="15" customHeight="1">
      <c r="A101" s="3"/>
    </row>
    <row r="102" ht="15" customHeight="1">
      <c r="A102" s="3"/>
    </row>
    <row r="103" ht="15" customHeight="1">
      <c r="A103" s="3"/>
    </row>
    <row r="104" ht="15" customHeight="1">
      <c r="A104" s="3"/>
    </row>
    <row r="105" ht="15" customHeight="1">
      <c r="A105" s="3"/>
    </row>
    <row r="106" ht="15" customHeight="1">
      <c r="A106" s="3"/>
    </row>
    <row r="107" ht="15" customHeight="1">
      <c r="A107" s="3"/>
    </row>
    <row r="108" ht="15" customHeight="1">
      <c r="A108" s="3"/>
    </row>
    <row r="109" ht="15" customHeight="1">
      <c r="A109" s="3"/>
    </row>
    <row r="110" ht="15" customHeight="1">
      <c r="A110" s="3"/>
    </row>
    <row r="111" ht="15" customHeight="1">
      <c r="A111" s="3"/>
    </row>
    <row r="112" ht="15" customHeight="1">
      <c r="A112" s="3"/>
    </row>
    <row r="113" ht="15" customHeight="1">
      <c r="A113" s="3"/>
    </row>
    <row r="114" ht="15" customHeight="1">
      <c r="A114" s="3"/>
    </row>
    <row r="115" ht="15" customHeight="1">
      <c r="A115" s="3"/>
    </row>
    <row r="116" ht="15" customHeight="1">
      <c r="A116" s="3"/>
    </row>
    <row r="117" ht="15" customHeight="1">
      <c r="A117" s="3"/>
    </row>
    <row r="118" ht="15" customHeight="1">
      <c r="A118" s="3"/>
    </row>
    <row r="119" ht="15" customHeight="1">
      <c r="A119" s="3"/>
    </row>
    <row r="120" ht="15" customHeight="1">
      <c r="A120" s="3"/>
    </row>
    <row r="121" ht="15" customHeight="1">
      <c r="A121" s="3"/>
    </row>
    <row r="122" ht="15" customHeight="1">
      <c r="A122" s="3"/>
    </row>
    <row r="123" ht="15" customHeight="1">
      <c r="A123" s="3"/>
    </row>
    <row r="124" ht="15" customHeight="1">
      <c r="A124" s="3"/>
    </row>
    <row r="125" ht="15" customHeight="1">
      <c r="A125" s="3"/>
    </row>
    <row r="126" ht="15" customHeight="1">
      <c r="A126" s="3"/>
    </row>
    <row r="127" ht="15" customHeight="1">
      <c r="A127" s="3"/>
    </row>
    <row r="128" ht="15" customHeight="1">
      <c r="A128" s="3"/>
    </row>
    <row r="129" ht="15" customHeight="1">
      <c r="A129" s="3"/>
    </row>
    <row r="130" ht="15" customHeight="1">
      <c r="A130" s="3"/>
    </row>
    <row r="131" ht="15" customHeight="1">
      <c r="A131" s="3"/>
    </row>
    <row r="132" ht="15" customHeight="1">
      <c r="A132" s="3"/>
    </row>
    <row r="133" ht="15" customHeight="1">
      <c r="A133" s="3"/>
    </row>
    <row r="134" ht="15" customHeight="1">
      <c r="A134" s="3"/>
    </row>
    <row r="135" ht="15" customHeight="1">
      <c r="A135" s="3"/>
    </row>
    <row r="136" ht="15" customHeight="1">
      <c r="A136" s="3"/>
    </row>
    <row r="137" ht="15" customHeight="1">
      <c r="A137" s="3"/>
    </row>
    <row r="138" ht="15" customHeight="1">
      <c r="A138" s="3"/>
    </row>
    <row r="139" ht="15" customHeight="1">
      <c r="A139" s="3"/>
    </row>
    <row r="140" ht="15" customHeight="1">
      <c r="A140" s="3"/>
    </row>
    <row r="141" ht="15" customHeight="1">
      <c r="A141" s="3"/>
    </row>
    <row r="142" ht="15" customHeight="1">
      <c r="A142" s="3"/>
    </row>
    <row r="143" ht="15" customHeight="1">
      <c r="A143" s="3"/>
    </row>
    <row r="144" ht="15" customHeight="1">
      <c r="A144" s="3"/>
    </row>
    <row r="145" ht="15" customHeight="1">
      <c r="A145" s="3"/>
    </row>
    <row r="146" ht="15" customHeight="1">
      <c r="A146" s="3"/>
    </row>
    <row r="147" ht="15" customHeight="1">
      <c r="A147" s="3"/>
    </row>
    <row r="148" ht="15" customHeight="1">
      <c r="A148" s="3"/>
    </row>
    <row r="149" ht="15" customHeight="1">
      <c r="A149" s="3"/>
    </row>
    <row r="150" ht="15" customHeight="1">
      <c r="A150" s="3"/>
    </row>
    <row r="151" ht="15" customHeight="1">
      <c r="A151" s="3"/>
    </row>
    <row r="152" ht="15" customHeight="1">
      <c r="A152" s="3"/>
    </row>
    <row r="153" ht="15" customHeight="1">
      <c r="A153" s="3"/>
    </row>
    <row r="154" ht="15" customHeight="1">
      <c r="A154" s="3"/>
    </row>
    <row r="155" ht="15" customHeight="1">
      <c r="A155" s="3"/>
    </row>
    <row r="156" ht="15" customHeight="1">
      <c r="A156" s="3"/>
    </row>
    <row r="157" ht="15" customHeight="1">
      <c r="A157" s="3"/>
    </row>
    <row r="158" ht="15" customHeight="1">
      <c r="A158" s="3"/>
    </row>
    <row r="159" ht="15" customHeight="1">
      <c r="A159" s="3"/>
    </row>
    <row r="160" ht="15" customHeight="1">
      <c r="A160" s="3"/>
    </row>
    <row r="161" ht="15" customHeight="1">
      <c r="A161" s="3"/>
    </row>
    <row r="162" ht="15" customHeight="1">
      <c r="A162" s="3"/>
    </row>
    <row r="163" ht="15" customHeight="1">
      <c r="A163" s="3"/>
    </row>
    <row r="164" ht="15" customHeight="1">
      <c r="A164" s="3"/>
    </row>
    <row r="165" ht="15" customHeight="1">
      <c r="A165" s="3"/>
    </row>
    <row r="166" ht="15" customHeight="1">
      <c r="A166" s="3"/>
    </row>
    <row r="167" ht="15" customHeight="1">
      <c r="A167" s="3"/>
    </row>
    <row r="168" ht="15" customHeight="1">
      <c r="A168" s="3"/>
    </row>
    <row r="169" ht="15" customHeight="1">
      <c r="A169" s="3"/>
    </row>
    <row r="170" ht="15" customHeight="1">
      <c r="A170" s="3"/>
    </row>
    <row r="171" ht="15" customHeight="1">
      <c r="A171" s="3"/>
    </row>
    <row r="172" ht="15" customHeight="1">
      <c r="A172" s="3"/>
    </row>
    <row r="173" ht="15" customHeight="1">
      <c r="A173" s="3"/>
    </row>
    <row r="174" ht="15" customHeight="1">
      <c r="A174" s="3"/>
    </row>
    <row r="175" ht="15" customHeight="1">
      <c r="A175" s="3"/>
    </row>
    <row r="176" ht="15" customHeight="1">
      <c r="A176" s="3"/>
    </row>
    <row r="177" ht="15" customHeight="1">
      <c r="A177" s="3"/>
    </row>
    <row r="178" ht="15" customHeight="1">
      <c r="A178" s="3"/>
    </row>
    <row r="179" ht="15" customHeight="1">
      <c r="A179" s="3"/>
    </row>
    <row r="180" ht="15" customHeight="1">
      <c r="A180" s="3"/>
    </row>
    <row r="181" ht="15" customHeight="1">
      <c r="A181" s="3"/>
    </row>
    <row r="182" ht="15" customHeight="1">
      <c r="A182" s="3"/>
    </row>
    <row r="183" ht="15" customHeight="1">
      <c r="A183" s="3"/>
    </row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</sheetData>
  <sheetProtection sheet="1" objects="1" scenarios="1" formatCells="0"/>
  <mergeCells count="78">
    <mergeCell ref="F6:F7"/>
    <mergeCell ref="E6:E7"/>
    <mergeCell ref="B1:AX1"/>
    <mergeCell ref="B2:AX2"/>
    <mergeCell ref="AC5:AD5"/>
    <mergeCell ref="AE5:AF5"/>
    <mergeCell ref="AG5:AH5"/>
    <mergeCell ref="AI5:AJ5"/>
    <mergeCell ref="AK5:AL5"/>
    <mergeCell ref="AM5:AN5"/>
    <mergeCell ref="AO5:AP5"/>
    <mergeCell ref="AQ5:AR5"/>
    <mergeCell ref="W5:X5"/>
    <mergeCell ref="S4:V4"/>
    <mergeCell ref="W4:X4"/>
    <mergeCell ref="Y4:AB4"/>
    <mergeCell ref="AC4:AD4"/>
    <mergeCell ref="AE4:AF4"/>
    <mergeCell ref="AG4:AH4"/>
    <mergeCell ref="AI4:AJ4"/>
    <mergeCell ref="AZ6:BF6"/>
    <mergeCell ref="AW6:AX6"/>
    <mergeCell ref="AK6:AL6"/>
    <mergeCell ref="AM6:AN6"/>
    <mergeCell ref="AS6:AT6"/>
    <mergeCell ref="AO6:AP6"/>
    <mergeCell ref="AQ6:AR6"/>
    <mergeCell ref="AU6:AV6"/>
    <mergeCell ref="S6:T6"/>
    <mergeCell ref="Q6:Q7"/>
    <mergeCell ref="L89:N90"/>
    <mergeCell ref="N6:N7"/>
    <mergeCell ref="L6:L7"/>
    <mergeCell ref="O6:O7"/>
    <mergeCell ref="P6:P7"/>
    <mergeCell ref="R6:R7"/>
    <mergeCell ref="AG6:AH6"/>
    <mergeCell ref="B90:K90"/>
    <mergeCell ref="B6:B7"/>
    <mergeCell ref="M6:M7"/>
    <mergeCell ref="D6:D7"/>
    <mergeCell ref="G6:G7"/>
    <mergeCell ref="B89:K89"/>
    <mergeCell ref="K6:K7"/>
    <mergeCell ref="H6:J6"/>
    <mergeCell ref="AC6:AD6"/>
    <mergeCell ref="AE6:AF6"/>
    <mergeCell ref="U6:V6"/>
    <mergeCell ref="AA6:AB6"/>
    <mergeCell ref="W6:X6"/>
    <mergeCell ref="Y6:Z6"/>
    <mergeCell ref="AU5:AV5"/>
    <mergeCell ref="AW5:AX5"/>
    <mergeCell ref="S86:U86"/>
    <mergeCell ref="W86:X86"/>
    <mergeCell ref="Y86:AA86"/>
    <mergeCell ref="AC86:AD86"/>
    <mergeCell ref="AE86:AF86"/>
    <mergeCell ref="AG86:AH86"/>
    <mergeCell ref="AI86:AJ86"/>
    <mergeCell ref="AI6:AJ6"/>
    <mergeCell ref="AS86:AT86"/>
    <mergeCell ref="AU86:AV86"/>
    <mergeCell ref="AW86:AX86"/>
    <mergeCell ref="S5:V5"/>
    <mergeCell ref="Y5:AB5"/>
    <mergeCell ref="AK86:AL86"/>
    <mergeCell ref="AM86:AN86"/>
    <mergeCell ref="AO86:AP86"/>
    <mergeCell ref="AQ86:AR86"/>
    <mergeCell ref="AS5:AT5"/>
    <mergeCell ref="AS4:AT4"/>
    <mergeCell ref="AU4:AV4"/>
    <mergeCell ref="AW4:AX4"/>
    <mergeCell ref="AK4:AL4"/>
    <mergeCell ref="AM4:AN4"/>
    <mergeCell ref="AO4:AP4"/>
    <mergeCell ref="AQ4:AR4"/>
  </mergeCells>
  <conditionalFormatting sqref="AZ8:BA87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printOptions horizontalCentered="1" verticalCentered="1"/>
  <pageMargins left="0.1968503937007874" right="0.1968503937007874" top="0.3937007874015748" bottom="0.35433070866141736" header="0.1968503937007874" footer="0.11811023622047245"/>
  <pageSetup fitToHeight="3" horizontalDpi="288" verticalDpi="288" orientation="landscape" paperSize="8" scale="28" r:id="rId2"/>
  <headerFooter alignWithMargins="0">
    <oddHeader>&amp;L&amp;"Wingdings,Normale"&amp;48 &amp;"Arial,Normale" &amp;F - &amp;A&amp;R&amp;48Verbania, &amp;D - &amp;T</oddHeader>
    <oddFooter>&amp;L&amp;"Wingdings,Normale"&amp;48 7&amp;"Arial,Normale" be.co.re.  -  C A M E R A&amp;C&amp;60UFFICO ELETTORALE
Centro Elaborazione Dati&amp;R&amp;48Pagina &amp;P di &amp;N</oddFooter>
  </headerFooter>
  <rowBreaks count="2" manualBreakCount="2">
    <brk id="33" max="48" man="1"/>
    <brk id="59" max="48" man="1"/>
  </rowBreaks>
  <ignoredErrors>
    <ignoredError sqref="J8 J9:J8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PREFETTURA DEL VERBANO-CUSIO-O</dc:creator>
  <cp:keywords/>
  <dc:description/>
  <cp:lastModifiedBy>CRP</cp:lastModifiedBy>
  <cp:lastPrinted>2008-04-14T21:41:21Z</cp:lastPrinted>
  <dcterms:created xsi:type="dcterms:W3CDTF">1998-03-27T10:11:17Z</dcterms:created>
  <dcterms:modified xsi:type="dcterms:W3CDTF">2008-04-17T13:23:48Z</dcterms:modified>
  <cp:category/>
  <cp:version/>
  <cp:contentType/>
  <cp:contentStatus/>
</cp:coreProperties>
</file>